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20" yWindow="-120" windowWidth="19420" windowHeight="11020" tabRatio="500"/>
  </bookViews>
  <sheets>
    <sheet name="Приложение 1" sheetId="1" r:id="rId1"/>
    <sheet name="Лист1" sheetId="2" r:id="rId2"/>
  </sheets>
  <definedNames>
    <definedName name="Excel_BuiltIn_Print_Area" localSheetId="0">'Приложение 1'!$A$2:$Z$135</definedName>
    <definedName name="Excel_BuiltIn_Print_Titles" localSheetId="0">'Приложение 1'!$A$16:$IF$18</definedName>
    <definedName name="_xlnm.Print_Titles" localSheetId="0">'Приложение 1'!$16:$18</definedName>
    <definedName name="_xlnm.Print_Area" localSheetId="0">'Приложение 1'!$A$2:$Z$135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U101" i="1"/>
  <c r="Y31"/>
  <c r="W31"/>
  <c r="V31"/>
  <c r="U31"/>
  <c r="Y97"/>
  <c r="U42"/>
  <c r="V42"/>
  <c r="W42"/>
  <c r="X42"/>
  <c r="U132"/>
  <c r="U43"/>
  <c r="Y99"/>
  <c r="AA39" l="1"/>
  <c r="AA38"/>
  <c r="AA40" s="1"/>
  <c r="U124"/>
  <c r="Y45"/>
  <c r="U110"/>
  <c r="V110"/>
  <c r="W110"/>
  <c r="X110"/>
  <c r="T110"/>
  <c r="U111"/>
  <c r="V111"/>
  <c r="W111"/>
  <c r="X111"/>
  <c r="T111"/>
  <c r="Y117"/>
  <c r="Y113"/>
  <c r="Y116"/>
  <c r="Y114"/>
  <c r="Z21"/>
  <c r="Y110" l="1"/>
  <c r="Y111"/>
  <c r="U33"/>
  <c r="Y95"/>
  <c r="Y93"/>
  <c r="Y91"/>
  <c r="Y109"/>
  <c r="Y112"/>
  <c r="Y68"/>
  <c r="Y49"/>
  <c r="Y37"/>
  <c r="Y26" l="1"/>
  <c r="Y24" l="1"/>
  <c r="T130"/>
  <c r="T127"/>
  <c r="Y127" s="1"/>
  <c r="T42"/>
  <c r="Y132"/>
  <c r="Y130"/>
  <c r="Y129"/>
  <c r="Y108"/>
  <c r="Y107"/>
  <c r="Y105"/>
  <c r="Y104"/>
  <c r="Y87"/>
  <c r="Y85"/>
  <c r="Y83"/>
  <c r="Y81"/>
  <c r="Y79"/>
  <c r="Y77"/>
  <c r="Y69"/>
  <c r="Y67"/>
  <c r="Y66"/>
  <c r="Y64"/>
  <c r="Y62"/>
  <c r="Y61"/>
  <c r="Y59"/>
  <c r="Y58"/>
  <c r="Y51"/>
  <c r="Y50"/>
  <c r="Y48"/>
  <c r="Y47"/>
  <c r="Y36"/>
  <c r="Y38"/>
  <c r="Y40"/>
  <c r="Y73"/>
  <c r="Y71"/>
  <c r="Y27"/>
  <c r="Y28"/>
  <c r="Y118"/>
  <c r="U32"/>
  <c r="V43"/>
  <c r="Y89" l="1"/>
  <c r="Y115"/>
  <c r="Y120"/>
  <c r="T43"/>
  <c r="W43"/>
  <c r="X43"/>
  <c r="Y56"/>
  <c r="V32"/>
  <c r="W32"/>
  <c r="X32"/>
  <c r="V33"/>
  <c r="W33"/>
  <c r="X33"/>
  <c r="T33"/>
  <c r="T32"/>
  <c r="V101"/>
  <c r="W101"/>
  <c r="X101"/>
  <c r="U102"/>
  <c r="V102"/>
  <c r="W102"/>
  <c r="X102"/>
  <c r="T102"/>
  <c r="T101"/>
  <c r="Y60"/>
  <c r="Y52"/>
  <c r="Y102" l="1"/>
  <c r="Y43"/>
  <c r="Y32"/>
  <c r="X31"/>
  <c r="Y33"/>
  <c r="Y101"/>
  <c r="T30"/>
  <c r="T31"/>
  <c r="T29"/>
  <c r="Y119"/>
  <c r="U123"/>
  <c r="V123"/>
  <c r="W123"/>
  <c r="X123"/>
  <c r="V124"/>
  <c r="V22" s="1"/>
  <c r="W124"/>
  <c r="X124"/>
  <c r="X22" s="1"/>
  <c r="T124"/>
  <c r="Y75"/>
  <c r="Y55"/>
  <c r="Y124" l="1"/>
  <c r="W22"/>
  <c r="U22"/>
  <c r="AA22" s="1"/>
  <c r="T22"/>
  <c r="X122"/>
  <c r="V122"/>
  <c r="T123"/>
  <c r="Y123" s="1"/>
  <c r="W122"/>
  <c r="U122"/>
  <c r="Y126"/>
  <c r="Y22" l="1"/>
  <c r="T21"/>
  <c r="T122"/>
  <c r="Y122" s="1"/>
  <c r="Y34"/>
  <c r="T20" l="1"/>
  <c r="X29" l="1"/>
  <c r="X20" s="1"/>
  <c r="X30"/>
  <c r="X21" s="1"/>
  <c r="V29"/>
  <c r="V20" s="1"/>
  <c r="V30"/>
  <c r="V21" s="1"/>
  <c r="W29"/>
  <c r="W20" s="1"/>
  <c r="W30"/>
  <c r="W21" s="1"/>
  <c r="U30"/>
  <c r="U29" s="1"/>
  <c r="Y53"/>
  <c r="Y42" s="1"/>
  <c r="Y35"/>
  <c r="Y30" l="1"/>
  <c r="U20"/>
  <c r="Y20" s="1"/>
  <c r="AA29"/>
  <c r="Y29"/>
  <c r="U21"/>
  <c r="Y21" s="1"/>
</calcChain>
</file>

<file path=xl/sharedStrings.xml><?xml version="1.0" encoding="utf-8"?>
<sst xmlns="http://schemas.openxmlformats.org/spreadsheetml/2006/main" count="235" uniqueCount="125">
  <si>
    <t xml:space="preserve"> </t>
  </si>
  <si>
    <t>Характеристика муниципальной программы</t>
  </si>
  <si>
    <t>(наименование муниципальной программы)</t>
  </si>
  <si>
    <t>Принятые обозначения и сокращения:</t>
  </si>
  <si>
    <t xml:space="preserve">1.Программа - муниципальная программа </t>
  </si>
  <si>
    <t xml:space="preserve">Коды бюджетной классификации </t>
  </si>
  <si>
    <t>Цели программы, подпрограммы,задачиподпрограммы, мероприятия подпрограммы, административные мероприятияи их показатели</t>
  </si>
  <si>
    <t>Единицаизмерения</t>
  </si>
  <si>
    <t>Годы реализации программы</t>
  </si>
  <si>
    <t>Целевое (суммарное) значение показателя</t>
  </si>
  <si>
    <t xml:space="preserve">код администраторапрограммы </t>
  </si>
  <si>
    <t>раздел</t>
  </si>
  <si>
    <t>подраздел</t>
  </si>
  <si>
    <t>классификация целевой статьи расхода бюджета</t>
  </si>
  <si>
    <t>2024 год</t>
  </si>
  <si>
    <t>2025 год</t>
  </si>
  <si>
    <t>значение</t>
  </si>
  <si>
    <t>год достижения</t>
  </si>
  <si>
    <t>тыс. руб.</t>
  </si>
  <si>
    <t>-</t>
  </si>
  <si>
    <t>ед.</t>
  </si>
  <si>
    <t>км.</t>
  </si>
  <si>
    <t>да-1/нет-0</t>
  </si>
  <si>
    <t>ед</t>
  </si>
  <si>
    <t>2026 год</t>
  </si>
  <si>
    <t>"Комплексное развитие систем коммунальной инфраструктуры Конаковского муниципального округа Тверской области" на 2024 — 2028 годы</t>
  </si>
  <si>
    <t>2. Подпрограмма - подпрограмма муниципальной программы</t>
  </si>
  <si>
    <r>
      <t xml:space="preserve">Цель 1. </t>
    </r>
    <r>
      <rPr>
        <sz val="12"/>
        <rFont val="Times New Roman"/>
        <family val="1"/>
        <charset val="204"/>
      </rPr>
      <t>«Создание системы коммунальной инфраструктуры Конаковского муниципального округа, отвечающий современным требованиям социально-экономического развития»</t>
    </r>
  </si>
  <si>
    <r>
      <t xml:space="preserve">Показатель 1. </t>
    </r>
    <r>
      <rPr>
        <sz val="12"/>
        <rFont val="Times New Roman"/>
        <family val="1"/>
        <charset val="204"/>
      </rPr>
      <t>«Количество проектов, реализованных в рамках данной муниципальной программы»</t>
    </r>
  </si>
  <si>
    <r>
      <t xml:space="preserve">Показатель 1. </t>
    </r>
    <r>
      <rPr>
        <sz val="12"/>
        <rFont val="Times New Roman"/>
        <family val="1"/>
        <charset val="204"/>
      </rPr>
      <t>«Обеспечение бесперебойного функционирования объектов инженерной инфраструктуры»</t>
    </r>
  </si>
  <si>
    <r>
      <t xml:space="preserve">Показатель 1 </t>
    </r>
    <r>
      <rPr>
        <sz val="12"/>
        <rFont val="Times New Roman"/>
        <family val="1"/>
        <charset val="204"/>
      </rPr>
      <t>«Количество жилых помещений»</t>
    </r>
  </si>
  <si>
    <r>
      <t xml:space="preserve">Показатель 1 </t>
    </r>
    <r>
      <rPr>
        <sz val="12"/>
        <rFont val="Times New Roman"/>
        <family val="1"/>
        <charset val="204"/>
      </rPr>
      <t>«Количество пустующих жилых помещений»</t>
    </r>
  </si>
  <si>
    <r>
      <t xml:space="preserve">Показатель 1 </t>
    </r>
    <r>
      <rPr>
        <sz val="12"/>
        <rFont val="Times New Roman"/>
        <family val="1"/>
        <charset val="204"/>
      </rPr>
      <t>«Количество ликвидированных опасных производственных объектов»</t>
    </r>
  </si>
  <si>
    <t>2027 год</t>
  </si>
  <si>
    <t>2028 год</t>
  </si>
  <si>
    <r>
      <t xml:space="preserve">Показатель 1 </t>
    </r>
    <r>
      <rPr>
        <sz val="12"/>
        <rFont val="Times New Roman"/>
        <family val="1"/>
        <charset val="204"/>
      </rPr>
      <t>«Количество приобретенных жилых помещений, предоставленных по договору социального найма»</t>
    </r>
  </si>
  <si>
    <r>
      <t xml:space="preserve">Показатель 1 </t>
    </r>
    <r>
      <rPr>
        <sz val="12"/>
        <rFont val="Times New Roman"/>
        <family val="1"/>
        <charset val="204"/>
      </rPr>
      <t>«Доля софинансирования из средств местного бюджета»</t>
    </r>
  </si>
  <si>
    <t>%</t>
  </si>
  <si>
    <t>от «____» ____________202__ г. №______</t>
  </si>
  <si>
    <t xml:space="preserve"> Приложение № 4
к Постановлению Администрации Конаковского 
</t>
  </si>
  <si>
    <t>муниципального округа Тверской области</t>
  </si>
  <si>
    <t>Обеспечивающая подпрограмма</t>
  </si>
  <si>
    <r>
      <t xml:space="preserve">Мероприятие1.001 </t>
    </r>
    <r>
      <rPr>
        <sz val="12"/>
        <rFont val="Times New Roman"/>
        <family val="1"/>
        <charset val="204"/>
      </rPr>
      <t>«Обеспечение деятельности работников прочих структурных подразделений Администрации Конаковского муниципального округа»</t>
    </r>
  </si>
  <si>
    <r>
      <t xml:space="preserve">Показатель 1 </t>
    </r>
    <r>
      <rPr>
        <sz val="12"/>
        <rFont val="Times New Roman"/>
        <family val="1"/>
        <charset val="204"/>
      </rPr>
      <t>«Обеспечение бесперебойного функционирования»</t>
    </r>
  </si>
  <si>
    <r>
      <t xml:space="preserve">Показатель 1 </t>
    </r>
    <r>
      <rPr>
        <sz val="12"/>
        <rFont val="Times New Roman"/>
        <family val="1"/>
        <charset val="204"/>
      </rPr>
      <t>«Финансовое обеспечение деятельности работников прочих структурных подразделений Администрации Конаковского муниципального округа»</t>
    </r>
  </si>
  <si>
    <r>
      <t xml:space="preserve">Показатель 1 </t>
    </r>
    <r>
      <rPr>
        <sz val="12"/>
        <rFont val="Times New Roman"/>
        <family val="1"/>
        <charset val="204"/>
      </rPr>
      <t>«Количество объектов инженерной инфраструктуры»</t>
    </r>
  </si>
  <si>
    <t>S</t>
  </si>
  <si>
    <r>
      <t>Показатель 3. «</t>
    </r>
    <r>
      <rPr>
        <sz val="12"/>
        <rFont val="Times New Roman"/>
        <family val="1"/>
        <charset val="204"/>
      </rPr>
      <t>Количество модернизированных объектов в населенных пунктах Конаковского муниципального округа</t>
    </r>
    <r>
      <rPr>
        <b/>
        <sz val="12"/>
        <rFont val="Times New Roman"/>
        <family val="1"/>
        <charset val="204"/>
      </rPr>
      <t>»</t>
    </r>
  </si>
  <si>
    <r>
      <t>Показатель 5. «</t>
    </r>
    <r>
      <rPr>
        <sz val="12"/>
        <rFont val="Times New Roman"/>
        <family val="1"/>
        <charset val="204"/>
      </rPr>
      <t>Количество жилых помещений, приобретенных для отдельных категорий граждан</t>
    </r>
    <r>
      <rPr>
        <b/>
        <sz val="12"/>
        <rFont val="Times New Roman"/>
        <family val="1"/>
        <charset val="204"/>
      </rPr>
      <t>»</t>
    </r>
  </si>
  <si>
    <r>
      <t>Показатель 4. «</t>
    </r>
    <r>
      <rPr>
        <sz val="12"/>
        <rFont val="Times New Roman"/>
        <family val="1"/>
        <charset val="204"/>
      </rPr>
      <t>Количество выданных субсидий муниципальным унитарным предприятиям Конаковского муниципального округа</t>
    </r>
    <r>
      <rPr>
        <b/>
        <sz val="12"/>
        <rFont val="Times New Roman"/>
        <family val="1"/>
        <charset val="204"/>
      </rPr>
      <t>»</t>
    </r>
  </si>
  <si>
    <r>
      <t xml:space="preserve">Мероприятие 3.001 </t>
    </r>
    <r>
      <rPr>
        <sz val="12"/>
        <rFont val="Times New Roman"/>
        <family val="1"/>
        <charset val="204"/>
      </rPr>
      <t>«Оплата взносов за капитальный ремонт жилых помещений, находящихся в собственности Конаковского муниципального округа»</t>
    </r>
  </si>
  <si>
    <r>
      <t xml:space="preserve">Мероприятие 3.002 </t>
    </r>
    <r>
      <rPr>
        <sz val="12"/>
        <rFont val="Times New Roman"/>
        <family val="1"/>
        <charset val="204"/>
      </rPr>
      <t>«Ремонт и содержание жилых помещений, находящихся в собственности Конаковского муниципального округа»</t>
    </r>
  </si>
  <si>
    <r>
      <t xml:space="preserve">Мероприятие 4.001 </t>
    </r>
    <r>
      <rPr>
        <sz val="12"/>
        <rFont val="Times New Roman"/>
        <family val="1"/>
        <charset val="204"/>
      </rPr>
      <t>«Обеспечение жилыми помещениями малоимущих многодетных семей, нуждающихся в жилых помещениях Конаковского муниципального округа»</t>
    </r>
  </si>
  <si>
    <r>
      <t xml:space="preserve">Мероприятие1.002 </t>
    </r>
    <r>
      <rPr>
        <sz val="12"/>
        <rFont val="Times New Roman"/>
        <family val="1"/>
        <charset val="204"/>
      </rPr>
      <t>«Обеспечение деятельности работников органов управления муниципального округа, не являющихся муниципальными служащими»</t>
    </r>
  </si>
  <si>
    <r>
      <t xml:space="preserve">Показатель 1 </t>
    </r>
    <r>
      <rPr>
        <sz val="12"/>
        <rFont val="Times New Roman"/>
        <family val="1"/>
        <charset val="204"/>
      </rPr>
      <t>«Финансовое обеспечение деятельности работников работников органов управления муниципального округа, не являющихся муниципальными служащими»</t>
    </r>
  </si>
  <si>
    <r>
      <t xml:space="preserve">Мероприятие 1.003 </t>
    </r>
    <r>
      <rPr>
        <sz val="12"/>
        <rFont val="Times New Roman"/>
        <family val="1"/>
        <charset val="204"/>
      </rPr>
      <t>«Расходы на содержание муниципальных казенных учреждений»</t>
    </r>
  </si>
  <si>
    <r>
      <t xml:space="preserve">Показатель 1 </t>
    </r>
    <r>
      <rPr>
        <sz val="12"/>
        <rFont val="Times New Roman"/>
        <family val="1"/>
        <charset val="204"/>
      </rPr>
      <t>«Финансовое обеспечение деятельности муниципальных казенных учреждений»</t>
    </r>
  </si>
  <si>
    <r>
      <t xml:space="preserve">Показатель 1 </t>
    </r>
    <r>
      <rPr>
        <sz val="12"/>
        <rFont val="Times New Roman"/>
        <family val="1"/>
        <charset val="204"/>
      </rPr>
      <t>«Содержание жилых помещений»</t>
    </r>
  </si>
  <si>
    <r>
      <t xml:space="preserve">Мероприятие 2.007 </t>
    </r>
    <r>
      <rPr>
        <sz val="12"/>
        <rFont val="Times New Roman"/>
        <family val="1"/>
        <charset val="204"/>
      </rPr>
      <t>«Проведение капитального ремонта обьектов теплоэнергетических комплексов Конаковского муниципального округа»</t>
    </r>
  </si>
  <si>
    <r>
      <t>Мероприятие 1.001</t>
    </r>
    <r>
      <rPr>
        <sz val="12"/>
        <rFont val="Times New Roman"/>
        <family val="1"/>
        <charset val="204"/>
      </rPr>
      <t xml:space="preserve"> «Прочие мероприятия по объектам газоснабжения населенных пунктов Конаковского муниципального округа»</t>
    </r>
  </si>
  <si>
    <r>
      <t xml:space="preserve">Мероприятие 2.006 </t>
    </r>
    <r>
      <rPr>
        <sz val="12"/>
        <rFont val="Times New Roman"/>
        <family val="1"/>
        <charset val="204"/>
      </rPr>
      <t>«Выполнение работ по объектам теплоснабжения в населенных пунктах Конаковского муниципального округа»</t>
    </r>
  </si>
  <si>
    <r>
      <t xml:space="preserve">Мероприятие 2.002 </t>
    </r>
    <r>
      <rPr>
        <sz val="12"/>
        <rFont val="Times New Roman"/>
        <family val="1"/>
        <charset val="204"/>
      </rPr>
      <t>«Проведение капитального ремонта объектов водоснабжения и водоотведения Конаковского муниципального округа»</t>
    </r>
  </si>
  <si>
    <r>
      <t xml:space="preserve">Мероприятие 2.003 </t>
    </r>
    <r>
      <rPr>
        <sz val="12"/>
        <rFont val="Times New Roman"/>
        <family val="1"/>
        <charset val="204"/>
      </rPr>
      <t>«Выполнение работ по объектам водоснабжения и водоотведения в населенных пунктах Конаковского муниципального округа»</t>
    </r>
  </si>
  <si>
    <r>
      <t xml:space="preserve">Мероприятие 2.004 </t>
    </r>
    <r>
      <rPr>
        <sz val="12"/>
        <rFont val="Times New Roman"/>
        <family val="1"/>
        <charset val="204"/>
      </rPr>
      <t>«Ликвидация опасных производственных обьектов»</t>
    </r>
  </si>
  <si>
    <r>
      <t xml:space="preserve">Мероприятие 2.005 </t>
    </r>
    <r>
      <rPr>
        <sz val="12"/>
        <rFont val="Times New Roman"/>
        <family val="1"/>
        <charset val="204"/>
      </rPr>
      <t>«Содержание и ремонт объектов коммунального хозяйства»</t>
    </r>
  </si>
  <si>
    <r>
      <t xml:space="preserve">Мероприятие 2.001 </t>
    </r>
    <r>
      <rPr>
        <sz val="12"/>
        <rFont val="Times New Roman"/>
        <family val="1"/>
        <charset val="204"/>
      </rPr>
      <t xml:space="preserve">«Субсидия Муниципальному унитарному предприятию </t>
    </r>
    <r>
      <rPr>
        <b/>
        <sz val="12"/>
        <rFont val="Times New Roman"/>
        <family val="1"/>
        <charset val="204"/>
      </rPr>
      <t xml:space="preserve">«Водоканал» </t>
    </r>
    <r>
      <rPr>
        <sz val="12"/>
        <rFont val="Times New Roman"/>
        <family val="1"/>
        <charset val="204"/>
      </rPr>
      <t>в целях финансового обеспечения части затрат в связи с оказанием услуг по холодному водоснабжению и водоотведению»</t>
    </r>
  </si>
  <si>
    <r>
      <t xml:space="preserve">Мероприятие 2.011 </t>
    </r>
    <r>
      <rPr>
        <sz val="12"/>
        <rFont val="Times New Roman"/>
        <family val="1"/>
        <charset val="204"/>
      </rPr>
      <t>«Формирование резерва материальных ресурсов»</t>
    </r>
  </si>
  <si>
    <r>
      <t xml:space="preserve">Мероприятие 4.003 </t>
    </r>
    <r>
      <rPr>
        <sz val="12"/>
        <rFont val="Times New Roman"/>
        <family val="1"/>
        <charset val="204"/>
      </rPr>
      <t>«Улучшение жилищных условий граждан, проживающих на сельских территориях»</t>
    </r>
  </si>
  <si>
    <t>Задача 4 «Обеспечение жильем отдельных категорий граждан»</t>
  </si>
  <si>
    <r>
      <t xml:space="preserve">Показатель 1 </t>
    </r>
    <r>
      <rPr>
        <sz val="12"/>
        <rFont val="Times New Roman"/>
        <family val="1"/>
        <charset val="204"/>
      </rPr>
      <t>«Повышение надежности объектов коммунальной инфраструктуры»</t>
    </r>
  </si>
  <si>
    <r>
      <t>Мероприятие 2.013</t>
    </r>
    <r>
      <rPr>
        <sz val="12"/>
        <rFont val="Times New Roman"/>
        <family val="1"/>
        <charset val="204"/>
      </rPr>
      <t xml:space="preserve"> «Субсидия Муниципальному унитарному предприятию «ЖКХ «Юрьево-Девичье» в целях реализации мер по  предупреждению банкротства</t>
    </r>
  </si>
  <si>
    <r>
      <t xml:space="preserve">Мероприятие 4.002 </t>
    </r>
    <r>
      <rPr>
        <sz val="12"/>
        <rFont val="Times New Roman"/>
        <family val="1"/>
        <charset val="204"/>
      </rPr>
      <t>«Обеспечение жилыми помещениями малоимущих многодетных семей, нуждающихся в жилых помещениях»</t>
    </r>
  </si>
  <si>
    <r>
      <t>Показатель 1</t>
    </r>
    <r>
      <rPr>
        <sz val="12"/>
        <rFont val="Times New Roman"/>
        <family val="1"/>
        <charset val="204"/>
      </rPr>
      <t>"Количество преобретенной техники"</t>
    </r>
  </si>
  <si>
    <r>
      <t xml:space="preserve">Показатель 1 </t>
    </r>
    <r>
      <rPr>
        <sz val="12"/>
        <rFont val="Times New Roman"/>
        <family val="1"/>
        <charset val="204"/>
      </rPr>
      <t>"Количество семей, улучшевших жилищные условия"</t>
    </r>
  </si>
  <si>
    <r>
      <t>Показатель 1 "</t>
    </r>
    <r>
      <rPr>
        <sz val="12"/>
        <rFont val="Times New Roman"/>
        <family val="1"/>
        <charset val="204"/>
      </rPr>
      <t>Обеспечение бесперебойного функционирования объектов водоснабжения и водоотведения МУП "Водоканал" с целью предоставления коммунальных услуг населению и прочим потребителям"</t>
    </r>
  </si>
  <si>
    <r>
      <t>Показатель 1 "</t>
    </r>
    <r>
      <rPr>
        <sz val="12"/>
        <rFont val="Times New Roman"/>
        <family val="1"/>
        <charset val="204"/>
      </rPr>
      <t>Обеспечение бесперебойного функционирования объектов теплоснабжения  МУП "ЖЭК Редкино" с целью предоставления коммунальных услуг населению и прочим потребителям"</t>
    </r>
  </si>
  <si>
    <r>
      <t>Показатель 1 "</t>
    </r>
    <r>
      <rPr>
        <sz val="12"/>
        <rFont val="Times New Roman"/>
        <family val="1"/>
        <charset val="204"/>
      </rPr>
      <t>Обеспечение бесперебойного функционирования объектов теплоснабжения и горячего водоснабжения МУП "РТС" с целью предоставления коммунальных услуг населению и прочим потребителям"</t>
    </r>
  </si>
  <si>
    <r>
      <rPr>
        <b/>
        <sz val="12"/>
        <rFont val="Times New Roman"/>
        <family val="1"/>
        <charset val="204"/>
      </rPr>
      <t>Показатель 1</t>
    </r>
    <r>
      <rPr>
        <sz val="12"/>
        <rFont val="Times New Roman"/>
        <family val="1"/>
        <charset val="204"/>
      </rPr>
      <t xml:space="preserve"> "Обеспечение бесперебойного функционирования объектов теплоснабжения, водоснабжения, водоотведения  МУП "ЖКХ "Юрьево-Девичье"с целью предоставления коммунальных услуг населению и прочим потребителям"</t>
    </r>
  </si>
  <si>
    <r>
      <t xml:space="preserve">Показатель 1 </t>
    </r>
    <r>
      <rPr>
        <sz val="12"/>
        <rFont val="Times New Roman"/>
        <family val="1"/>
        <charset val="204"/>
      </rPr>
      <t>"Обеспечение бесперебойного функционирования объектов водоснабжения и водоотведения МУП "Водоканал" с целью предоставления коммунальных услуг населению и прочим потребителям"</t>
    </r>
  </si>
  <si>
    <r>
      <rPr>
        <b/>
        <sz val="12"/>
        <rFont val="Times New Roman"/>
        <family val="1"/>
        <charset val="204"/>
      </rPr>
      <t>Показатель 1</t>
    </r>
    <r>
      <rPr>
        <sz val="12"/>
        <rFont val="Times New Roman"/>
        <family val="1"/>
        <charset val="204"/>
      </rPr>
      <t xml:space="preserve"> "Обеспечение бесперебойного функционирования объектов водоснабжения и водоотведения МУП "Завидово" с целью предоставления коммунальных услуг населению и прочим потребителям"</t>
    </r>
  </si>
  <si>
    <r>
      <t xml:space="preserve">Показатель 1 </t>
    </r>
    <r>
      <rPr>
        <sz val="12"/>
        <rFont val="Times New Roman"/>
        <family val="1"/>
        <charset val="204"/>
      </rPr>
      <t>"Обеспечение бесперебойного функционирования объектов водоснабжения и водоотведения МУП "КХ Изоплит" с целью предоставления коммунальных услуг населению и прочим потребителям"</t>
    </r>
  </si>
  <si>
    <r>
      <t>Показатель 2. «</t>
    </r>
    <r>
      <rPr>
        <sz val="12"/>
        <rFont val="Times New Roman"/>
        <family val="1"/>
        <charset val="204"/>
      </rPr>
      <t>Количество вновь газифицированных населенных пунктов на территории Конаковского муниципального округа</t>
    </r>
    <r>
      <rPr>
        <b/>
        <sz val="12"/>
        <rFont val="Times New Roman"/>
        <family val="1"/>
        <charset val="204"/>
      </rPr>
      <t>»</t>
    </r>
  </si>
  <si>
    <r>
      <t xml:space="preserve">Мероприятие 2.009 </t>
    </r>
    <r>
      <rPr>
        <sz val="12"/>
        <rFont val="Times New Roman"/>
        <family val="1"/>
        <charset val="204"/>
      </rPr>
      <t>«Расходы на приобретение техники и оборудования»</t>
    </r>
  </si>
  <si>
    <t>Т</t>
  </si>
  <si>
    <r>
      <t xml:space="preserve">Показатель 1 </t>
    </r>
    <r>
      <rPr>
        <sz val="12"/>
        <rFont val="Times New Roman"/>
        <family val="1"/>
        <charset val="204"/>
      </rPr>
      <t>«Количество обустроенных семей»</t>
    </r>
  </si>
  <si>
    <r>
      <t xml:space="preserve">Показатель 1 </t>
    </r>
    <r>
      <rPr>
        <sz val="12"/>
        <rFont val="Times New Roman"/>
        <family val="1"/>
        <charset val="204"/>
      </rPr>
      <t>«Доля софинансирования из средств областного бюджета»</t>
    </r>
  </si>
  <si>
    <r>
      <t xml:space="preserve">Показатель 1 </t>
    </r>
    <r>
      <rPr>
        <sz val="12"/>
        <rFont val="Times New Roman"/>
        <family val="1"/>
        <charset val="204"/>
      </rPr>
      <t>«Протяженность газопроводов»</t>
    </r>
  </si>
  <si>
    <r>
      <t xml:space="preserve">Показатель 1 </t>
    </r>
    <r>
      <rPr>
        <sz val="12"/>
        <rFont val="Times New Roman"/>
        <family val="1"/>
        <charset val="204"/>
      </rPr>
      <t>«Количество объектов, на которых выполнены работы»</t>
    </r>
  </si>
  <si>
    <r>
      <rPr>
        <b/>
        <sz val="12"/>
        <rFont val="Times New Roman"/>
        <family val="1"/>
        <charset val="204"/>
      </rPr>
      <t xml:space="preserve">Мероприятие 1.002 </t>
    </r>
    <r>
      <rPr>
        <sz val="12"/>
        <rFont val="Times New Roman"/>
        <family val="1"/>
        <charset val="204"/>
      </rPr>
      <t>«Развитие системы газоснабжения населенных пунктов Конаковского муниципального округа»</t>
    </r>
  </si>
  <si>
    <r>
      <rPr>
        <b/>
        <sz val="12"/>
        <rFont val="Times New Roman"/>
        <family val="1"/>
        <charset val="204"/>
      </rPr>
      <t xml:space="preserve">Мероприятие 1.003 </t>
    </r>
    <r>
      <rPr>
        <sz val="12"/>
        <rFont val="Times New Roman"/>
        <family val="1"/>
        <charset val="204"/>
      </rPr>
      <t>«Развитие системы газоснабжения населенных пунктов Тверской области»</t>
    </r>
  </si>
  <si>
    <t>Главный администратор (администратор) муниципальной программы - 1.Администрация Конаковского муниципального округа Тверской области; 2.Управление жилищно-коммунального хозяйства Конаковского муниципального округа Тверской области</t>
  </si>
  <si>
    <r>
      <t xml:space="preserve">Мероприятие 2.008 </t>
    </r>
    <r>
      <rPr>
        <sz val="12"/>
        <rFont val="Times New Roman"/>
        <family val="1"/>
        <charset val="204"/>
      </rPr>
      <t>«Проведение капитального ремонта обьектов теплоэнергетических комплексов муниципальных образований Тверской области»</t>
    </r>
  </si>
  <si>
    <t>"Приложение к муниципальной программе</t>
  </si>
  <si>
    <t>Программа «Комплексное развитие систем коммунальной инфраструктуры Конаковского муниципального округа Тверской области», всего</t>
  </si>
  <si>
    <r>
      <t>Мероприятие 2.019 "</t>
    </r>
    <r>
      <rPr>
        <sz val="12"/>
        <rFont val="Times New Roman"/>
        <family val="1"/>
        <charset val="204"/>
      </rPr>
      <t>Обеспечение многодетных семей источниками водооснабжения и водоотведения"</t>
    </r>
  </si>
  <si>
    <r>
      <t>Показатель 1 "</t>
    </r>
    <r>
      <rPr>
        <sz val="12"/>
        <rFont val="Times New Roman"/>
        <family val="1"/>
        <charset val="204"/>
      </rPr>
      <t>Отсутствие у МУП «КХ Ручьевское» просроченной кредиторской задолженности по выплате выходных пособий и (или) оплате труда лиц, работающих или работавших по трудовому договору, по обязательным платежам в бюджетную систему Российской Федерации"</t>
    </r>
  </si>
  <si>
    <t>Задача 2 «Повышение надежности инженерной инфраструктуры Конаковского муниципального округа»</t>
  </si>
  <si>
    <t xml:space="preserve">Задача 1 «Повышение уровня газификации населенных пунктов Конаковского муниципального округа» </t>
  </si>
  <si>
    <t>Задача 3 «Обеспечение содержания и ремонта муниципального жилищного фонда»</t>
  </si>
  <si>
    <t>в том числе 1.Администрация Конаковского муниципального округа Тверской области;</t>
  </si>
  <si>
    <t>в том числе 2.Управление жилищно-коммунального хозяйства Конаковского муниципального округа Тверской области</t>
  </si>
  <si>
    <t xml:space="preserve">Подпрограмма 1 «Улучшение состояния объектов жилищного фонда и коммунальной инфраструктуры Конаковского муниципального округа», всего </t>
  </si>
  <si>
    <r>
      <t>Мероприятие 2.022</t>
    </r>
    <r>
      <rPr>
        <sz val="12"/>
        <rFont val="Times New Roman"/>
        <family val="1"/>
        <charset val="204"/>
      </rPr>
      <t xml:space="preserve"> "Субсидия Муниципальному унитарному предприятию  </t>
    </r>
    <r>
      <rPr>
        <b/>
        <sz val="12"/>
        <rFont val="Times New Roman"/>
        <family val="1"/>
        <charset val="204"/>
      </rPr>
      <t>«КХ Изоплит»</t>
    </r>
    <r>
      <rPr>
        <sz val="12"/>
        <rFont val="Times New Roman"/>
        <family val="1"/>
        <charset val="204"/>
      </rPr>
      <t xml:space="preserve"> на  финансовое обеспечение части затрат в связи с оказанием услуг по теплоснабжению, водоснабжению, водоотведению"</t>
    </r>
  </si>
  <si>
    <r>
      <t xml:space="preserve">Мероприятие 2.023 </t>
    </r>
    <r>
      <rPr>
        <sz val="12"/>
        <rFont val="Times New Roman"/>
        <family val="1"/>
        <charset val="204"/>
      </rPr>
      <t xml:space="preserve">«Субсидия Муниципальному унитарному предприятию </t>
    </r>
    <r>
      <rPr>
        <b/>
        <sz val="12"/>
        <rFont val="Times New Roman"/>
        <family val="1"/>
        <charset val="204"/>
      </rPr>
      <t>«ЖКХ «Юрьево-Девичье»</t>
    </r>
    <r>
      <rPr>
        <sz val="12"/>
        <rFont val="Times New Roman"/>
        <family val="1"/>
        <charset val="204"/>
      </rPr>
      <t xml:space="preserve"> в целях финансового обеспечения части затрат для осуществления основной деятельности»</t>
    </r>
  </si>
  <si>
    <r>
      <t>Мероприятие 2.018</t>
    </r>
    <r>
      <rPr>
        <sz val="12"/>
        <rFont val="Times New Roman"/>
        <family val="1"/>
        <charset val="204"/>
      </rPr>
      <t xml:space="preserve"> "Субсидия Муниципальному унитарному предприятию  </t>
    </r>
    <r>
      <rPr>
        <b/>
        <sz val="12"/>
        <rFont val="Times New Roman"/>
        <family val="1"/>
        <charset val="204"/>
      </rPr>
      <t>«КХ Изоплит»</t>
    </r>
    <r>
      <rPr>
        <sz val="12"/>
        <rFont val="Times New Roman"/>
        <family val="1"/>
        <charset val="204"/>
      </rPr>
      <t xml:space="preserve"> в целях погашения задолженности за энергоресурсы по основной деятельности"</t>
    </r>
  </si>
  <si>
    <r>
      <t xml:space="preserve">Мероприятие 2.015 </t>
    </r>
    <r>
      <rPr>
        <sz val="12"/>
        <rFont val="Times New Roman"/>
        <family val="1"/>
        <charset val="204"/>
      </rPr>
      <t>«Субсидия Муниципальному унитарному предприятию</t>
    </r>
    <r>
      <rPr>
        <b/>
        <sz val="12"/>
        <rFont val="Times New Roman"/>
        <family val="1"/>
        <charset val="204"/>
      </rPr>
      <t xml:space="preserve"> «КХ Ручьевское"</t>
    </r>
    <r>
      <rPr>
        <sz val="12"/>
        <rFont val="Times New Roman"/>
        <family val="1"/>
        <charset val="204"/>
      </rPr>
      <t xml:space="preserve"> в целях реализации мер по предупреждению банкротства</t>
    </r>
  </si>
  <si>
    <r>
      <t xml:space="preserve">Мероприятие 2.014 </t>
    </r>
    <r>
      <rPr>
        <sz val="12"/>
        <rFont val="Times New Roman"/>
        <family val="1"/>
        <charset val="204"/>
      </rPr>
      <t xml:space="preserve">«Субсидия Муниципальному унитарному предприятию </t>
    </r>
    <r>
      <rPr>
        <b/>
        <sz val="12"/>
        <rFont val="Times New Roman"/>
        <family val="1"/>
        <charset val="204"/>
      </rPr>
      <t>«ЖКХ «Юрьево-Девичье»</t>
    </r>
    <r>
      <rPr>
        <sz val="12"/>
        <rFont val="Times New Roman"/>
        <family val="1"/>
        <charset val="204"/>
      </rPr>
      <t xml:space="preserve"> в целях финансового обеспечения части затрат для осуществления основной деятельности»</t>
    </r>
  </si>
  <si>
    <r>
      <t xml:space="preserve">Мероприятие 2.012 </t>
    </r>
    <r>
      <rPr>
        <sz val="12"/>
        <rFont val="Times New Roman"/>
        <family val="1"/>
        <charset val="204"/>
      </rPr>
      <t xml:space="preserve">«Субсидия Муниципальному унитарному предприятию </t>
    </r>
    <r>
      <rPr>
        <b/>
        <sz val="12"/>
        <rFont val="Times New Roman"/>
        <family val="1"/>
        <charset val="204"/>
      </rPr>
      <t>«ЖЭК Редкино»</t>
    </r>
    <r>
      <rPr>
        <sz val="12"/>
        <rFont val="Times New Roman"/>
        <family val="1"/>
        <charset val="204"/>
      </rPr>
      <t xml:space="preserve"> в целях финансового обеспечения части затрат в связи с оказанием услуг по теплоснабжению»</t>
    </r>
  </si>
  <si>
    <r>
      <t xml:space="preserve">Мероприятие 2.010 </t>
    </r>
    <r>
      <rPr>
        <sz val="12"/>
        <rFont val="Times New Roman"/>
        <family val="1"/>
        <charset val="204"/>
      </rPr>
      <t xml:space="preserve">«Субсидия Муниципальному унитарному предприятию </t>
    </r>
    <r>
      <rPr>
        <b/>
        <sz val="12"/>
        <rFont val="Times New Roman"/>
        <family val="1"/>
        <charset val="204"/>
      </rPr>
      <t>«Районные тепловые сети»</t>
    </r>
    <r>
      <rPr>
        <sz val="12"/>
        <rFont val="Times New Roman"/>
        <family val="1"/>
        <charset val="204"/>
      </rPr>
      <t xml:space="preserve"> в целях финансового обеспечения части затрат в связи с оказанием услуг по теплоснабжению и горячему водоснабжению населения»</t>
    </r>
  </si>
  <si>
    <t xml:space="preserve">Задача 1 «Руководство и управление в сфере установленных функций» </t>
  </si>
  <si>
    <r>
      <t xml:space="preserve">Показатель 1 </t>
    </r>
    <r>
      <rPr>
        <sz val="12"/>
        <rFont val="Times New Roman"/>
        <family val="1"/>
        <charset val="204"/>
      </rPr>
      <t>Обеспечение бесперебойного функционирования объектов водоснабжения, водоотведения МУП "ЖЭК Редкино" с целью предоставления коммунальных услуг населению и прочим потребителям"</t>
    </r>
  </si>
  <si>
    <r>
      <t xml:space="preserve">Показатель 1 </t>
    </r>
    <r>
      <rPr>
        <sz val="12"/>
        <rFont val="Times New Roman"/>
        <family val="1"/>
        <charset val="204"/>
      </rPr>
      <t>"Обеспечение бесперебойного функционирования объектов теплоснабжения, водоснабжения, водоотведения  МУП "Теплоэнерго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>с целью предоставления коммунальных услуг населению и прочим потребителям"</t>
    </r>
  </si>
  <si>
    <r>
      <t xml:space="preserve">Мероприятие 2.020 </t>
    </r>
    <r>
      <rPr>
        <sz val="12"/>
        <rFont val="Times New Roman"/>
        <family val="1"/>
        <charset val="204"/>
      </rPr>
      <t xml:space="preserve">«Субсидия Муниципальному унитарному предприятию </t>
    </r>
    <r>
      <rPr>
        <b/>
        <sz val="12"/>
        <rFont val="Times New Roman"/>
        <family val="1"/>
        <charset val="204"/>
      </rPr>
      <t>«Теплоэнерго»</t>
    </r>
    <r>
      <rPr>
        <sz val="12"/>
        <rFont val="Times New Roman"/>
        <family val="1"/>
        <charset val="204"/>
      </rPr>
      <t xml:space="preserve"> в целях погашения просроченной задолженности за энергоресурсы"</t>
    </r>
  </si>
  <si>
    <r>
      <t xml:space="preserve">Показатель 1 </t>
    </r>
    <r>
      <rPr>
        <sz val="12"/>
        <rFont val="Times New Roman"/>
        <family val="1"/>
        <charset val="204"/>
      </rPr>
      <t>"Обеспечение бесперебойного функционирования объектов водоснабжения и водоотведения МУП "ЖКХ "Юрьево-Девичье" с целью предоставления коммунальных услуг населению и прочим потребителям"</t>
    </r>
  </si>
  <si>
    <r>
      <t>Мероприятие 2.016</t>
    </r>
    <r>
      <rPr>
        <sz val="12"/>
        <rFont val="Times New Roman"/>
        <family val="1"/>
        <charset val="204"/>
      </rPr>
      <t xml:space="preserve"> «Субсидия Муниципальному унитарному предприятию </t>
    </r>
    <r>
      <rPr>
        <b/>
        <sz val="12"/>
        <rFont val="Times New Roman"/>
        <family val="1"/>
        <charset val="204"/>
      </rPr>
      <t>«Водоканал</t>
    </r>
    <r>
      <rPr>
        <sz val="12"/>
        <rFont val="Times New Roman"/>
        <family val="1"/>
        <charset val="204"/>
      </rPr>
      <t>» в целях реализации мер по  предупрежению банкротства</t>
    </r>
  </si>
  <si>
    <t>Администраторы и ответственные исполнители муниципальной программы: Управление жилищно-коммунального хозяйства Конаковского муниципального округа Тверской области</t>
  </si>
  <si>
    <r>
      <t xml:space="preserve">Показатель 1 </t>
    </r>
    <r>
      <rPr>
        <sz val="12"/>
        <rFont val="Times New Roman"/>
        <family val="1"/>
        <charset val="204"/>
      </rPr>
      <t>"Обеспечение бесперебойного функционирования объектов теплоснабжения МУП "КХ Изоплит" с целью предоставления коммунальных услуг населению и прочим потребителям"</t>
    </r>
  </si>
  <si>
    <r>
      <t xml:space="preserve">Показатель 1 </t>
    </r>
    <r>
      <rPr>
        <sz val="12"/>
        <rFont val="Times New Roman"/>
        <family val="1"/>
        <charset val="204"/>
      </rPr>
      <t>"Отсутствие задолженности по налогам, сборам, страховым взносам, пеням и штрафам в бюджеты разных уровней бюджетной системы Российской Федерации и иным денежным обязательствам"</t>
    </r>
  </si>
  <si>
    <r>
      <t xml:space="preserve">Показатель 1 </t>
    </r>
    <r>
      <rPr>
        <sz val="12"/>
        <rFont val="Times New Roman"/>
        <family val="1"/>
        <charset val="204"/>
      </rPr>
      <t>"Обеспечение бесперебойного функционирования объектов теплоснабжения, водоснабжения и водоотведения МУП "КХ Изоплит" с целью предоставления коммунальных услуг населению и прочим потребителям"</t>
    </r>
  </si>
  <si>
    <t>1"</t>
  </si>
  <si>
    <r>
      <t>Мероприятие 2.017</t>
    </r>
    <r>
      <rPr>
        <sz val="12"/>
        <rFont val="Times New Roman"/>
        <family val="1"/>
        <charset val="204"/>
      </rPr>
      <t xml:space="preserve"> "Субсидия Муниципальному унитарному предприятию  </t>
    </r>
    <r>
      <rPr>
        <b/>
        <sz val="12"/>
        <rFont val="Times New Roman"/>
        <family val="1"/>
        <charset val="204"/>
      </rPr>
      <t>«Завидово</t>
    </r>
    <r>
      <rPr>
        <sz val="12"/>
        <rFont val="Times New Roman"/>
        <family val="1"/>
        <charset val="204"/>
      </rPr>
      <t>»  в целях финансового обеспечения части затрат в связи с оказанием услуг по теплоснабжению, водоснабжению и водопотреблению"</t>
    </r>
  </si>
  <si>
    <r>
      <t>Мероприятие 2.021 "</t>
    </r>
    <r>
      <rPr>
        <sz val="12"/>
        <rFont val="Times New Roman"/>
        <family val="1"/>
        <charset val="204"/>
      </rPr>
      <t xml:space="preserve">Субсидия Муниципальному унитарному предприятию </t>
    </r>
    <r>
      <rPr>
        <b/>
        <sz val="12"/>
        <rFont val="Times New Roman"/>
        <family val="1"/>
        <charset val="204"/>
      </rPr>
      <t>«ЖЭК Редкино»</t>
    </r>
    <r>
      <rPr>
        <sz val="12"/>
        <rFont val="Times New Roman"/>
        <family val="1"/>
        <charset val="204"/>
      </rPr>
      <t xml:space="preserve"> на финансовое  обеспечение части затрат в связи с оказанием услуг по водоснабжению, водоотведению "</t>
    </r>
  </si>
  <si>
    <r>
      <t>Мероприятие 2.025</t>
    </r>
    <r>
      <rPr>
        <sz val="12"/>
        <rFont val="Times New Roman"/>
        <family val="1"/>
        <charset val="204"/>
      </rPr>
      <t xml:space="preserve"> "Субсидия Муниципальному унитарному предприятию "</t>
    </r>
    <r>
      <rPr>
        <b/>
        <sz val="12"/>
        <rFont val="Times New Roman"/>
        <family val="1"/>
        <charset val="204"/>
      </rPr>
      <t>Коммунальное хозяйство Дмитрова Гора"</t>
    </r>
    <r>
      <rPr>
        <sz val="12"/>
        <rFont val="Times New Roman"/>
        <family val="1"/>
        <charset val="204"/>
      </rPr>
      <t xml:space="preserve"> муниципального образования "Дмитровогорское сельское поселение" в целях завершения процедуры ликвидации "
</t>
    </r>
  </si>
  <si>
    <r>
      <t>Мероприятие 2.024</t>
    </r>
    <r>
      <rPr>
        <sz val="12"/>
        <rFont val="Times New Roman"/>
        <family val="1"/>
        <charset val="204"/>
      </rPr>
      <t xml:space="preserve"> "Субсидия Муниципальному унитарному предприятию  </t>
    </r>
    <r>
      <rPr>
        <b/>
        <sz val="12"/>
        <rFont val="Times New Roman"/>
        <family val="1"/>
        <charset val="204"/>
      </rPr>
      <t>«КХ Изоплит»</t>
    </r>
    <r>
      <rPr>
        <sz val="12"/>
        <rFont val="Times New Roman"/>
        <family val="1"/>
        <charset val="204"/>
      </rPr>
      <t xml:space="preserve"> в целях погашения задолженности за энергоресурсы по основной деятельности "</t>
    </r>
  </si>
  <si>
    <t xml:space="preserve">Приложение 5 к Постановлению      
  Администрации Конаковского муниципального округа    
  от «  18  »  11 .2025 г. № 1876
</t>
  </si>
</sst>
</file>

<file path=xl/styles.xml><?xml version="1.0" encoding="utf-8"?>
<styleSheet xmlns="http://schemas.openxmlformats.org/spreadsheetml/2006/main">
  <numFmts count="7">
    <numFmt numFmtId="164" formatCode="_-* #,##0.00\ _₽_-;\-* #,##0.00\ _₽_-;_-* \-??\ _₽_-;_-@_-"/>
    <numFmt numFmtId="165" formatCode="_-* #,##0.000\ _₽_-;\-* #,##0.000\ _₽_-;_-* \-??\ _₽_-;_-@_-"/>
    <numFmt numFmtId="166" formatCode="_-* #,##0\ _₽_-;\-* #,##0\ _₽_-;_-* \-??\ _₽_-;_-@_-"/>
    <numFmt numFmtId="167" formatCode="#,##0.000"/>
    <numFmt numFmtId="168" formatCode="#,##0.000_ ;\-#,##0.000\ "/>
    <numFmt numFmtId="169" formatCode="#,##0_ ;\-#,##0\ "/>
    <numFmt numFmtId="170" formatCode="0_ ;\-0\ "/>
  </numFmts>
  <fonts count="18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Border="0" applyAlignment="0" applyProtection="0"/>
  </cellStyleXfs>
  <cellXfs count="123">
    <xf numFmtId="0" fontId="0" fillId="0" borderId="0" xfId="0"/>
    <xf numFmtId="0" fontId="2" fillId="0" borderId="0" xfId="0" applyFont="1" applyFill="1"/>
    <xf numFmtId="0" fontId="6" fillId="0" borderId="1" xfId="0" applyFont="1" applyFill="1" applyBorder="1" applyAlignment="1">
      <alignment horizontal="left" vertical="top" wrapText="1"/>
    </xf>
    <xf numFmtId="166" fontId="12" fillId="0" borderId="1" xfId="1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7" fontId="12" fillId="0" borderId="1" xfId="1" applyNumberFormat="1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/>
    <xf numFmtId="0" fontId="7" fillId="0" borderId="0" xfId="0" applyFont="1" applyFill="1"/>
    <xf numFmtId="0" fontId="8" fillId="0" borderId="0" xfId="0" applyFont="1" applyFill="1"/>
    <xf numFmtId="0" fontId="6" fillId="0" borderId="1" xfId="0" applyFont="1" applyFill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vertical="center" wrapText="1"/>
    </xf>
    <xf numFmtId="168" fontId="12" fillId="0" borderId="1" xfId="1" applyNumberFormat="1" applyFont="1" applyFill="1" applyBorder="1" applyAlignment="1" applyProtection="1">
      <alignment horizontal="center" vertical="center" wrapText="1"/>
    </xf>
    <xf numFmtId="0" fontId="14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1" fontId="12" fillId="0" borderId="1" xfId="1" applyNumberFormat="1" applyFont="1" applyFill="1" applyBorder="1" applyAlignment="1" applyProtection="1">
      <alignment horizontal="center" vertical="center" wrapText="1"/>
    </xf>
    <xf numFmtId="169" fontId="12" fillId="0" borderId="1" xfId="1" applyNumberFormat="1" applyFont="1" applyFill="1" applyBorder="1" applyAlignment="1" applyProtection="1">
      <alignment horizontal="center" vertical="center" wrapText="1"/>
    </xf>
    <xf numFmtId="168" fontId="13" fillId="0" borderId="1" xfId="1" applyNumberFormat="1" applyFont="1" applyFill="1" applyBorder="1" applyAlignment="1" applyProtection="1">
      <alignment horizontal="center" vertical="center" wrapText="1"/>
    </xf>
    <xf numFmtId="4" fontId="12" fillId="0" borderId="1" xfId="1" applyNumberFormat="1" applyFont="1" applyFill="1" applyBorder="1" applyAlignment="1" applyProtection="1">
      <alignment horizontal="center" vertical="center" wrapText="1"/>
    </xf>
    <xf numFmtId="3" fontId="12" fillId="0" borderId="1" xfId="1" applyNumberFormat="1" applyFont="1" applyFill="1" applyBorder="1" applyAlignment="1" applyProtection="1">
      <alignment horizontal="center" wrapText="1"/>
    </xf>
    <xf numFmtId="0" fontId="3" fillId="0" borderId="1" xfId="0" applyFont="1" applyFill="1" applyBorder="1" applyAlignment="1">
      <alignment horizontal="justify" vertical="center" wrapText="1"/>
    </xf>
    <xf numFmtId="170" fontId="12" fillId="0" borderId="1" xfId="1" applyNumberFormat="1" applyFont="1" applyFill="1" applyBorder="1" applyAlignment="1" applyProtection="1">
      <alignment horizontal="center" vertical="center" wrapText="1"/>
    </xf>
    <xf numFmtId="167" fontId="12" fillId="0" borderId="1" xfId="1" applyNumberFormat="1" applyFont="1" applyFill="1" applyBorder="1" applyAlignment="1" applyProtection="1">
      <alignment horizontal="center" vertical="center"/>
    </xf>
    <xf numFmtId="3" fontId="12" fillId="0" borderId="1" xfId="1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167" fontId="13" fillId="0" borderId="1" xfId="1" applyNumberFormat="1" applyFont="1" applyFill="1" applyBorder="1" applyAlignment="1" applyProtection="1">
      <alignment horizontal="center" vertical="center" wrapText="1"/>
    </xf>
    <xf numFmtId="0" fontId="17" fillId="0" borderId="0" xfId="0" applyFont="1" applyFill="1"/>
    <xf numFmtId="168" fontId="2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165" fontId="15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167" fontId="12" fillId="0" borderId="1" xfId="0" applyNumberFormat="1" applyFont="1" applyFill="1" applyBorder="1" applyAlignment="1">
      <alignment horizontal="center" vertical="center"/>
    </xf>
    <xf numFmtId="1" fontId="12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vertical="top" wrapText="1"/>
    </xf>
    <xf numFmtId="49" fontId="12" fillId="0" borderId="2" xfId="0" applyNumberFormat="1" applyFont="1" applyFill="1" applyBorder="1" applyAlignment="1">
      <alignment horizontal="center" vertical="center" wrapText="1"/>
    </xf>
    <xf numFmtId="169" fontId="12" fillId="0" borderId="2" xfId="1" applyNumberFormat="1" applyFont="1" applyFill="1" applyBorder="1" applyAlignment="1" applyProtection="1">
      <alignment horizontal="center" vertical="center" wrapText="1"/>
    </xf>
    <xf numFmtId="168" fontId="13" fillId="0" borderId="3" xfId="1" applyNumberFormat="1" applyFont="1" applyFill="1" applyBorder="1" applyAlignment="1" applyProtection="1">
      <alignment horizontal="center" vertical="center" wrapText="1"/>
    </xf>
    <xf numFmtId="167" fontId="13" fillId="0" borderId="3" xfId="1" applyNumberFormat="1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168" fontId="13" fillId="0" borderId="6" xfId="1" applyNumberFormat="1" applyFont="1" applyFill="1" applyBorder="1" applyAlignment="1" applyProtection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top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top" wrapText="1"/>
    </xf>
    <xf numFmtId="49" fontId="12" fillId="0" borderId="3" xfId="0" applyNumberFormat="1" applyFont="1" applyFill="1" applyBorder="1" applyAlignment="1">
      <alignment horizontal="center" vertical="center" wrapText="1"/>
    </xf>
    <xf numFmtId="169" fontId="12" fillId="0" borderId="3" xfId="1" applyNumberFormat="1" applyFont="1" applyFill="1" applyBorder="1" applyAlignment="1" applyProtection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168" fontId="13" fillId="0" borderId="13" xfId="1" applyNumberFormat="1" applyFont="1" applyFill="1" applyBorder="1" applyAlignment="1" applyProtection="1">
      <alignment horizontal="center" vertical="center" wrapText="1"/>
    </xf>
    <xf numFmtId="168" fontId="12" fillId="0" borderId="11" xfId="1" applyNumberFormat="1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>
      <alignment horizontal="justify" vertical="center" wrapText="1"/>
    </xf>
    <xf numFmtId="169" fontId="12" fillId="0" borderId="9" xfId="1" applyNumberFormat="1" applyFont="1" applyFill="1" applyBorder="1" applyAlignment="1" applyProtection="1">
      <alignment horizontal="center" vertical="center" wrapText="1"/>
    </xf>
    <xf numFmtId="0" fontId="16" fillId="0" borderId="6" xfId="0" applyFont="1" applyFill="1" applyBorder="1" applyAlignment="1">
      <alignment horizontal="left" vertical="top" wrapText="1"/>
    </xf>
    <xf numFmtId="0" fontId="16" fillId="0" borderId="6" xfId="0" applyFont="1" applyFill="1" applyBorder="1" applyAlignment="1">
      <alignment horizontal="justify" vertical="center" wrapText="1"/>
    </xf>
    <xf numFmtId="1" fontId="12" fillId="0" borderId="2" xfId="1" applyNumberFormat="1" applyFont="1" applyFill="1" applyBorder="1" applyAlignment="1" applyProtection="1">
      <alignment horizontal="center" vertical="center" wrapText="1"/>
    </xf>
    <xf numFmtId="1" fontId="2" fillId="0" borderId="5" xfId="0" applyNumberFormat="1" applyFont="1" applyFill="1" applyBorder="1" applyAlignment="1">
      <alignment horizontal="center" vertical="center"/>
    </xf>
    <xf numFmtId="1" fontId="2" fillId="0" borderId="6" xfId="0" applyNumberFormat="1" applyFont="1" applyFill="1" applyBorder="1" applyAlignment="1">
      <alignment horizontal="center" vertical="center"/>
    </xf>
    <xf numFmtId="167" fontId="13" fillId="0" borderId="6" xfId="1" applyNumberFormat="1" applyFont="1" applyFill="1" applyBorder="1" applyAlignment="1" applyProtection="1">
      <alignment horizontal="center" vertical="center" wrapText="1"/>
    </xf>
    <xf numFmtId="1" fontId="2" fillId="0" borderId="8" xfId="0" applyNumberFormat="1" applyFont="1" applyFill="1" applyBorder="1" applyAlignment="1">
      <alignment horizontal="center" vertical="center"/>
    </xf>
    <xf numFmtId="1" fontId="2" fillId="0" borderId="10" xfId="0" applyNumberFormat="1" applyFont="1" applyFill="1" applyBorder="1" applyAlignment="1">
      <alignment horizontal="center" vertical="center"/>
    </xf>
    <xf numFmtId="1" fontId="2" fillId="0" borderId="11" xfId="0" applyNumberFormat="1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left" vertical="top" wrapText="1"/>
    </xf>
    <xf numFmtId="169" fontId="12" fillId="0" borderId="11" xfId="1" applyNumberFormat="1" applyFont="1" applyFill="1" applyBorder="1" applyAlignment="1" applyProtection="1">
      <alignment horizontal="center" vertical="center" wrapText="1"/>
    </xf>
    <xf numFmtId="168" fontId="14" fillId="0" borderId="0" xfId="0" applyNumberFormat="1" applyFont="1" applyFill="1"/>
    <xf numFmtId="0" fontId="2" fillId="0" borderId="0" xfId="0" applyFont="1" applyFill="1" applyAlignment="1">
      <alignment horizontal="left" vertical="top" wrapText="1"/>
    </xf>
    <xf numFmtId="168" fontId="12" fillId="0" borderId="2" xfId="1" applyNumberFormat="1" applyFont="1" applyFill="1" applyBorder="1" applyAlignment="1" applyProtection="1">
      <alignment horizontal="center" vertical="center" wrapText="1"/>
    </xf>
    <xf numFmtId="167" fontId="12" fillId="0" borderId="2" xfId="1" applyNumberFormat="1" applyFont="1" applyFill="1" applyBorder="1" applyAlignment="1" applyProtection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167" fontId="12" fillId="0" borderId="1" xfId="0" applyNumberFormat="1" applyFont="1" applyFill="1" applyBorder="1" applyAlignment="1">
      <alignment horizontal="center" vertical="center" wrapText="1" shrinkToFit="1"/>
    </xf>
    <xf numFmtId="167" fontId="2" fillId="0" borderId="0" xfId="0" applyNumberFormat="1" applyFont="1" applyFill="1"/>
    <xf numFmtId="1" fontId="2" fillId="0" borderId="2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top" wrapText="1"/>
    </xf>
    <xf numFmtId="0" fontId="10" fillId="0" borderId="0" xfId="0" applyFont="1" applyFill="1" applyAlignment="1">
      <alignment horizontal="left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W135"/>
  <sheetViews>
    <sheetView tabSelected="1" view="pageBreakPreview" topLeftCell="K17" zoomScale="108" zoomScaleNormal="89" zoomScaleSheetLayoutView="108" workbookViewId="0">
      <selection activeCell="I14" sqref="I14:Z14"/>
    </sheetView>
  </sheetViews>
  <sheetFormatPr defaultColWidth="9.1796875" defaultRowHeight="15.5"/>
  <cols>
    <col min="1" max="1" width="3.453125" style="1" customWidth="1"/>
    <col min="2" max="2" width="2.54296875" style="1" customWidth="1"/>
    <col min="3" max="3" width="2.453125" style="1" customWidth="1"/>
    <col min="4" max="4" width="2.7265625" style="1" customWidth="1"/>
    <col min="5" max="17" width="3.1796875" style="1" customWidth="1"/>
    <col min="18" max="18" width="95.1796875" style="9" customWidth="1"/>
    <col min="19" max="19" width="10.54296875" style="1" customWidth="1"/>
    <col min="20" max="20" width="14.7265625" style="90" customWidth="1"/>
    <col min="21" max="21" width="16.26953125" style="90" customWidth="1"/>
    <col min="22" max="24" width="12.7265625" style="90" customWidth="1"/>
    <col min="25" max="25" width="16.26953125" style="90" customWidth="1"/>
    <col min="26" max="26" width="11.7265625" style="90" customWidth="1"/>
    <col min="27" max="27" width="24.453125" style="1" customWidth="1"/>
    <col min="28" max="257" width="9.1796875" style="1"/>
    <col min="258" max="16384" width="9.1796875" style="31"/>
  </cols>
  <sheetData>
    <row r="1" spans="1:26">
      <c r="A1" s="1" t="s">
        <v>0</v>
      </c>
    </row>
    <row r="2" spans="1:26" ht="38.25" hidden="1" customHeight="1">
      <c r="S2" s="100" t="s">
        <v>39</v>
      </c>
      <c r="T2" s="100"/>
      <c r="U2" s="100"/>
      <c r="V2" s="100"/>
      <c r="W2" s="100"/>
      <c r="X2" s="100"/>
      <c r="Y2" s="100"/>
      <c r="Z2" s="100"/>
    </row>
    <row r="3" spans="1:26" ht="18.75" hidden="1" customHeight="1">
      <c r="S3" s="10"/>
      <c r="T3" s="91"/>
      <c r="U3" s="91"/>
      <c r="V3" s="104" t="s">
        <v>40</v>
      </c>
      <c r="W3" s="104"/>
      <c r="X3" s="104"/>
      <c r="Y3" s="104"/>
      <c r="Z3" s="104"/>
    </row>
    <row r="4" spans="1:26" ht="19.5" hidden="1" customHeight="1">
      <c r="S4" s="10"/>
      <c r="T4" s="91"/>
      <c r="U4" s="91"/>
      <c r="V4" s="104" t="s">
        <v>38</v>
      </c>
      <c r="W4" s="104"/>
      <c r="X4" s="104"/>
      <c r="Y4" s="104"/>
      <c r="Z4" s="104"/>
    </row>
    <row r="5" spans="1:26" s="1" customFormat="1" ht="56.25" customHeight="1">
      <c r="A5" s="11"/>
      <c r="S5" s="10"/>
      <c r="T5" s="101" t="s">
        <v>124</v>
      </c>
      <c r="U5" s="101"/>
      <c r="V5" s="101"/>
      <c r="W5" s="101"/>
      <c r="X5" s="101"/>
      <c r="Y5" s="101"/>
      <c r="Z5" s="101"/>
    </row>
    <row r="6" spans="1:26" s="1" customFormat="1" ht="46" customHeight="1">
      <c r="A6" s="11"/>
      <c r="S6" s="10"/>
      <c r="T6" s="101" t="s">
        <v>92</v>
      </c>
      <c r="U6" s="101"/>
      <c r="V6" s="101"/>
      <c r="W6" s="101"/>
      <c r="X6" s="101"/>
      <c r="Y6" s="101"/>
      <c r="Z6" s="101"/>
    </row>
    <row r="7" spans="1:26" s="1" customFormat="1" ht="17.5">
      <c r="A7" s="102" t="s">
        <v>1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</row>
    <row r="8" spans="1:26" s="1" customFormat="1" ht="17.5">
      <c r="A8" s="102" t="s">
        <v>25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</row>
    <row r="9" spans="1:26" s="1" customFormat="1" ht="14">
      <c r="A9" s="103" t="s">
        <v>2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</row>
    <row r="10" spans="1:26" s="1" customFormat="1" ht="15">
      <c r="A10" s="105" t="s">
        <v>90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</row>
    <row r="11" spans="1:26" s="1" customFormat="1" ht="16.5" customHeight="1">
      <c r="A11" s="106" t="s">
        <v>115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</row>
    <row r="12" spans="1:26" s="1" customFormat="1" ht="6.65" customHeight="1">
      <c r="A12" s="78"/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18"/>
      <c r="U12" s="18"/>
      <c r="V12" s="18"/>
      <c r="W12" s="18"/>
      <c r="X12" s="18"/>
      <c r="Y12" s="18"/>
      <c r="Z12" s="18"/>
    </row>
    <row r="13" spans="1:26" s="1" customFormat="1" ht="13.5" customHeight="1">
      <c r="I13" s="12" t="s">
        <v>3</v>
      </c>
      <c r="J13" s="12"/>
      <c r="K13" s="12"/>
      <c r="L13" s="12"/>
      <c r="M13" s="12"/>
      <c r="N13" s="12"/>
      <c r="O13" s="12"/>
      <c r="P13" s="12"/>
      <c r="Q13" s="12"/>
      <c r="R13" s="13"/>
      <c r="S13" s="12"/>
      <c r="T13" s="19"/>
      <c r="U13" s="19"/>
      <c r="V13" s="34"/>
      <c r="W13" s="19"/>
      <c r="X13" s="19"/>
      <c r="Y13" s="89"/>
      <c r="Z13" s="89"/>
    </row>
    <row r="14" spans="1:26" s="1" customFormat="1" ht="15.75" customHeight="1">
      <c r="I14" s="107" t="s">
        <v>4</v>
      </c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</row>
    <row r="15" spans="1:26" ht="15.75" customHeight="1">
      <c r="I15" s="107" t="s">
        <v>26</v>
      </c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</row>
    <row r="16" spans="1:26" s="1" customFormat="1" ht="15" customHeight="1">
      <c r="A16" s="108" t="s">
        <v>5</v>
      </c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08"/>
      <c r="Q16" s="108"/>
      <c r="R16" s="109" t="s">
        <v>6</v>
      </c>
      <c r="S16" s="110" t="s">
        <v>7</v>
      </c>
      <c r="T16" s="110" t="s">
        <v>8</v>
      </c>
      <c r="U16" s="110"/>
      <c r="V16" s="110"/>
      <c r="W16" s="110"/>
      <c r="X16" s="110"/>
      <c r="Y16" s="110" t="s">
        <v>9</v>
      </c>
      <c r="Z16" s="110"/>
    </row>
    <row r="17" spans="1:27" s="1" customFormat="1" ht="23.25" customHeight="1">
      <c r="A17" s="108" t="s">
        <v>10</v>
      </c>
      <c r="B17" s="108"/>
      <c r="C17" s="108"/>
      <c r="D17" s="108" t="s">
        <v>11</v>
      </c>
      <c r="E17" s="108"/>
      <c r="F17" s="108" t="s">
        <v>12</v>
      </c>
      <c r="G17" s="108"/>
      <c r="H17" s="108" t="s">
        <v>13</v>
      </c>
      <c r="I17" s="108"/>
      <c r="J17" s="108"/>
      <c r="K17" s="108"/>
      <c r="L17" s="108"/>
      <c r="M17" s="108"/>
      <c r="N17" s="108"/>
      <c r="O17" s="108"/>
      <c r="P17" s="108"/>
      <c r="Q17" s="108"/>
      <c r="R17" s="109"/>
      <c r="S17" s="110"/>
      <c r="T17" s="110"/>
      <c r="U17" s="110"/>
      <c r="V17" s="110"/>
      <c r="W17" s="110"/>
      <c r="X17" s="110"/>
      <c r="Y17" s="110"/>
      <c r="Z17" s="110"/>
    </row>
    <row r="18" spans="1:27" s="1" customFormat="1" ht="32.25" customHeight="1">
      <c r="A18" s="108"/>
      <c r="B18" s="108"/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08"/>
      <c r="Q18" s="108"/>
      <c r="R18" s="109"/>
      <c r="S18" s="110"/>
      <c r="T18" s="88" t="s">
        <v>14</v>
      </c>
      <c r="U18" s="88" t="s">
        <v>15</v>
      </c>
      <c r="V18" s="88" t="s">
        <v>24</v>
      </c>
      <c r="W18" s="88" t="s">
        <v>33</v>
      </c>
      <c r="X18" s="88" t="s">
        <v>34</v>
      </c>
      <c r="Y18" s="88" t="s">
        <v>16</v>
      </c>
      <c r="Z18" s="88" t="s">
        <v>17</v>
      </c>
    </row>
    <row r="19" spans="1:27" s="1" customFormat="1" ht="14.5" thickBot="1">
      <c r="A19" s="56">
        <v>1</v>
      </c>
      <c r="B19" s="56">
        <v>2</v>
      </c>
      <c r="C19" s="56">
        <v>3</v>
      </c>
      <c r="D19" s="56">
        <v>4</v>
      </c>
      <c r="E19" s="56">
        <v>5</v>
      </c>
      <c r="F19" s="56">
        <v>6</v>
      </c>
      <c r="G19" s="56">
        <v>7</v>
      </c>
      <c r="H19" s="56">
        <v>8</v>
      </c>
      <c r="I19" s="56">
        <v>9</v>
      </c>
      <c r="J19" s="56">
        <v>10</v>
      </c>
      <c r="K19" s="56">
        <v>11</v>
      </c>
      <c r="L19" s="56">
        <v>12</v>
      </c>
      <c r="M19" s="56">
        <v>13</v>
      </c>
      <c r="N19" s="56">
        <v>14</v>
      </c>
      <c r="O19" s="56">
        <v>15</v>
      </c>
      <c r="P19" s="56">
        <v>16</v>
      </c>
      <c r="Q19" s="56">
        <v>17</v>
      </c>
      <c r="R19" s="56">
        <v>18</v>
      </c>
      <c r="S19" s="56">
        <v>19</v>
      </c>
      <c r="T19" s="56">
        <v>20</v>
      </c>
      <c r="U19" s="56">
        <v>21</v>
      </c>
      <c r="V19" s="56">
        <v>22</v>
      </c>
      <c r="W19" s="56">
        <v>23</v>
      </c>
      <c r="X19" s="56">
        <v>24</v>
      </c>
      <c r="Y19" s="56">
        <v>25</v>
      </c>
      <c r="Z19" s="56">
        <v>26</v>
      </c>
    </row>
    <row r="20" spans="1:27" s="1" customFormat="1" ht="75.650000000000006" customHeight="1">
      <c r="A20" s="44">
        <v>0</v>
      </c>
      <c r="B20" s="45">
        <v>0</v>
      </c>
      <c r="C20" s="45">
        <v>0</v>
      </c>
      <c r="D20" s="45">
        <v>0</v>
      </c>
      <c r="E20" s="45">
        <v>0</v>
      </c>
      <c r="F20" s="45">
        <v>0</v>
      </c>
      <c r="G20" s="45">
        <v>0</v>
      </c>
      <c r="H20" s="45">
        <v>0</v>
      </c>
      <c r="I20" s="45">
        <v>0</v>
      </c>
      <c r="J20" s="45">
        <v>1</v>
      </c>
      <c r="K20" s="45">
        <v>0</v>
      </c>
      <c r="L20" s="45">
        <v>0</v>
      </c>
      <c r="M20" s="45">
        <v>0</v>
      </c>
      <c r="N20" s="45">
        <v>0</v>
      </c>
      <c r="O20" s="45">
        <v>0</v>
      </c>
      <c r="P20" s="45">
        <v>0</v>
      </c>
      <c r="Q20" s="45">
        <v>0</v>
      </c>
      <c r="R20" s="67" t="s">
        <v>93</v>
      </c>
      <c r="S20" s="60" t="s">
        <v>18</v>
      </c>
      <c r="T20" s="47">
        <f t="shared" ref="T20:X22" si="0">T29+T122</f>
        <v>425584.71600000001</v>
      </c>
      <c r="U20" s="47">
        <f t="shared" si="0"/>
        <v>588761.8139999999</v>
      </c>
      <c r="V20" s="47">
        <f t="shared" si="0"/>
        <v>102215.13099999999</v>
      </c>
      <c r="W20" s="47">
        <f t="shared" si="0"/>
        <v>237333.86499999996</v>
      </c>
      <c r="X20" s="47">
        <f t="shared" si="0"/>
        <v>30282.590999999997</v>
      </c>
      <c r="Y20" s="47">
        <f>T20+U20+V20+W20+X20</f>
        <v>1384178.1169999999</v>
      </c>
      <c r="Z20" s="48">
        <v>2028</v>
      </c>
    </row>
    <row r="21" spans="1:27" s="1" customFormat="1" ht="29.15" customHeight="1">
      <c r="A21" s="49">
        <v>6</v>
      </c>
      <c r="B21" s="6">
        <v>0</v>
      </c>
      <c r="C21" s="6">
        <v>1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1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25" t="s">
        <v>99</v>
      </c>
      <c r="S21" s="88" t="s">
        <v>18</v>
      </c>
      <c r="T21" s="16">
        <f t="shared" si="0"/>
        <v>408107.71300000005</v>
      </c>
      <c r="U21" s="16">
        <f t="shared" si="0"/>
        <v>428840.91799999995</v>
      </c>
      <c r="V21" s="16">
        <f t="shared" si="0"/>
        <v>30623.623</v>
      </c>
      <c r="W21" s="16">
        <f t="shared" si="0"/>
        <v>179242.35699999999</v>
      </c>
      <c r="X21" s="16">
        <f t="shared" si="0"/>
        <v>0</v>
      </c>
      <c r="Y21" s="16">
        <f>T21+U21+V21+W21+X21</f>
        <v>1046814.611</v>
      </c>
      <c r="Z21" s="65">
        <f t="shared" ref="Z21" si="1">Z30</f>
        <v>2027</v>
      </c>
    </row>
    <row r="22" spans="1:27" s="1" customFormat="1" ht="33.65" customHeight="1" thickBot="1">
      <c r="A22" s="51">
        <v>7</v>
      </c>
      <c r="B22" s="52">
        <v>4</v>
      </c>
      <c r="C22" s="52">
        <v>5</v>
      </c>
      <c r="D22" s="52">
        <v>0</v>
      </c>
      <c r="E22" s="52">
        <v>0</v>
      </c>
      <c r="F22" s="52">
        <v>0</v>
      </c>
      <c r="G22" s="52">
        <v>0</v>
      </c>
      <c r="H22" s="52">
        <v>0</v>
      </c>
      <c r="I22" s="52">
        <v>0</v>
      </c>
      <c r="J22" s="52">
        <v>1</v>
      </c>
      <c r="K22" s="52">
        <v>0</v>
      </c>
      <c r="L22" s="52">
        <v>0</v>
      </c>
      <c r="M22" s="52">
        <v>0</v>
      </c>
      <c r="N22" s="52">
        <v>0</v>
      </c>
      <c r="O22" s="52">
        <v>0</v>
      </c>
      <c r="P22" s="52">
        <v>0</v>
      </c>
      <c r="Q22" s="52">
        <v>0</v>
      </c>
      <c r="R22" s="64" t="s">
        <v>100</v>
      </c>
      <c r="S22" s="61" t="s">
        <v>18</v>
      </c>
      <c r="T22" s="63">
        <f t="shared" si="0"/>
        <v>17477.003000000001</v>
      </c>
      <c r="U22" s="63">
        <f t="shared" si="0"/>
        <v>159920.89600000001</v>
      </c>
      <c r="V22" s="63">
        <f t="shared" si="0"/>
        <v>71591.508000000002</v>
      </c>
      <c r="W22" s="63">
        <f t="shared" si="0"/>
        <v>58091.508000000002</v>
      </c>
      <c r="X22" s="63">
        <f t="shared" si="0"/>
        <v>30282.590999999997</v>
      </c>
      <c r="Y22" s="63">
        <f>T22+U22+V22+W22+X22</f>
        <v>337363.50600000005</v>
      </c>
      <c r="Z22" s="55">
        <v>2028</v>
      </c>
      <c r="AA22" s="32">
        <f>221945.798-U22</f>
        <v>62024.902000000002</v>
      </c>
    </row>
    <row r="23" spans="1:27" s="1" customFormat="1" ht="31">
      <c r="A23" s="84"/>
      <c r="B23" s="84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57" t="s">
        <v>27</v>
      </c>
      <c r="S23" s="58" t="s">
        <v>19</v>
      </c>
      <c r="T23" s="59"/>
      <c r="U23" s="59"/>
      <c r="V23" s="59"/>
      <c r="W23" s="59"/>
      <c r="X23" s="59"/>
      <c r="Y23" s="59"/>
      <c r="Z23" s="86"/>
    </row>
    <row r="24" spans="1:27" s="1" customFormat="1" ht="3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14" t="s">
        <v>28</v>
      </c>
      <c r="S24" s="15" t="s">
        <v>20</v>
      </c>
      <c r="T24" s="21">
        <v>7</v>
      </c>
      <c r="U24" s="21">
        <v>7</v>
      </c>
      <c r="V24" s="21">
        <v>0</v>
      </c>
      <c r="W24" s="21">
        <v>0</v>
      </c>
      <c r="X24" s="21">
        <v>0</v>
      </c>
      <c r="Y24" s="21">
        <f>U24+V24+W24+X24</f>
        <v>7</v>
      </c>
      <c r="Z24" s="88">
        <v>2025</v>
      </c>
    </row>
    <row r="25" spans="1:27" s="1" customFormat="1" ht="39.65" customHeight="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14" t="s">
        <v>81</v>
      </c>
      <c r="S25" s="15" t="s">
        <v>20</v>
      </c>
      <c r="T25" s="21">
        <v>1</v>
      </c>
      <c r="U25" s="21">
        <v>5</v>
      </c>
      <c r="V25" s="21">
        <v>0</v>
      </c>
      <c r="W25" s="21">
        <v>0</v>
      </c>
      <c r="X25" s="21">
        <v>0</v>
      </c>
      <c r="Y25" s="21">
        <v>6</v>
      </c>
      <c r="Z25" s="88">
        <v>2025</v>
      </c>
    </row>
    <row r="26" spans="1:27" s="1" customFormat="1" ht="33.65" customHeight="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14" t="s">
        <v>47</v>
      </c>
      <c r="S26" s="15" t="s">
        <v>20</v>
      </c>
      <c r="T26" s="21">
        <v>7</v>
      </c>
      <c r="U26" s="21">
        <v>1</v>
      </c>
      <c r="V26" s="21">
        <v>1</v>
      </c>
      <c r="W26" s="21">
        <v>0</v>
      </c>
      <c r="X26" s="21">
        <v>0</v>
      </c>
      <c r="Y26" s="21">
        <f t="shared" ref="Y26:Y33" si="2">T26+U26+V26+W26+X26</f>
        <v>9</v>
      </c>
      <c r="Z26" s="88">
        <v>2026</v>
      </c>
    </row>
    <row r="27" spans="1:27" s="1" customFormat="1" ht="31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14" t="s">
        <v>49</v>
      </c>
      <c r="S27" s="15" t="s">
        <v>20</v>
      </c>
      <c r="T27" s="21">
        <v>8</v>
      </c>
      <c r="U27" s="21">
        <v>11</v>
      </c>
      <c r="V27" s="21">
        <v>6</v>
      </c>
      <c r="W27" s="21">
        <v>6</v>
      </c>
      <c r="X27" s="21">
        <v>0</v>
      </c>
      <c r="Y27" s="21">
        <f t="shared" si="2"/>
        <v>31</v>
      </c>
      <c r="Z27" s="88">
        <v>2028</v>
      </c>
    </row>
    <row r="28" spans="1:27" s="1" customFormat="1" ht="31.5" thickBot="1">
      <c r="A28" s="83"/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39" t="s">
        <v>48</v>
      </c>
      <c r="S28" s="40" t="s">
        <v>20</v>
      </c>
      <c r="T28" s="41">
        <v>9</v>
      </c>
      <c r="U28" s="41">
        <v>5</v>
      </c>
      <c r="V28" s="41">
        <v>0</v>
      </c>
      <c r="W28" s="41">
        <v>0</v>
      </c>
      <c r="X28" s="41">
        <v>0</v>
      </c>
      <c r="Y28" s="41">
        <f t="shared" si="2"/>
        <v>14</v>
      </c>
      <c r="Z28" s="85">
        <v>2025</v>
      </c>
    </row>
    <row r="29" spans="1:27" s="1" customFormat="1" ht="60.5" thickBot="1">
      <c r="A29" s="44">
        <v>0</v>
      </c>
      <c r="B29" s="45">
        <v>0</v>
      </c>
      <c r="C29" s="45">
        <v>0</v>
      </c>
      <c r="D29" s="45">
        <v>0</v>
      </c>
      <c r="E29" s="45">
        <v>5</v>
      </c>
      <c r="F29" s="45">
        <v>0</v>
      </c>
      <c r="G29" s="45">
        <v>2</v>
      </c>
      <c r="H29" s="45">
        <v>1</v>
      </c>
      <c r="I29" s="45">
        <v>0</v>
      </c>
      <c r="J29" s="45">
        <v>1</v>
      </c>
      <c r="K29" s="45">
        <v>0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  <c r="R29" s="66" t="s">
        <v>101</v>
      </c>
      <c r="S29" s="46" t="s">
        <v>18</v>
      </c>
      <c r="T29" s="47">
        <f>T32+T33+T42+T43+T101+T102+T110+T111</f>
        <v>405755.42700000003</v>
      </c>
      <c r="U29" s="63">
        <f>U30+U31</f>
        <v>558597.01799999992</v>
      </c>
      <c r="V29" s="47">
        <f>V32+V33+V42+V43+V101+V102+V110+V111</f>
        <v>71932.539999999994</v>
      </c>
      <c r="W29" s="47">
        <f>W32+W33+W42+W43+W101+W102+W110+W111</f>
        <v>207051.27399999998</v>
      </c>
      <c r="X29" s="47">
        <f>X32+X33+X42+X43+X101+X102+X110+X111</f>
        <v>0</v>
      </c>
      <c r="Y29" s="62">
        <f t="shared" si="2"/>
        <v>1243336.2590000001</v>
      </c>
      <c r="Z29" s="48">
        <v>2027</v>
      </c>
      <c r="AA29" s="32">
        <f>T29+U29+V29+W29+X29</f>
        <v>1243336.2590000001</v>
      </c>
    </row>
    <row r="30" spans="1:27" s="1" customFormat="1" ht="30.65" customHeight="1" thickBot="1">
      <c r="A30" s="49">
        <v>6</v>
      </c>
      <c r="B30" s="6">
        <v>0</v>
      </c>
      <c r="C30" s="6">
        <v>1</v>
      </c>
      <c r="D30" s="45">
        <v>0</v>
      </c>
      <c r="E30" s="45">
        <v>5</v>
      </c>
      <c r="F30" s="45">
        <v>0</v>
      </c>
      <c r="G30" s="45">
        <v>2</v>
      </c>
      <c r="H30" s="45">
        <v>1</v>
      </c>
      <c r="I30" s="45">
        <v>0</v>
      </c>
      <c r="J30" s="45">
        <v>1</v>
      </c>
      <c r="K30" s="45">
        <v>0</v>
      </c>
      <c r="L30" s="45">
        <v>0</v>
      </c>
      <c r="M30" s="45">
        <v>0</v>
      </c>
      <c r="N30" s="45">
        <v>0</v>
      </c>
      <c r="O30" s="45">
        <v>0</v>
      </c>
      <c r="P30" s="45">
        <v>0</v>
      </c>
      <c r="Q30" s="45">
        <v>0</v>
      </c>
      <c r="R30" s="38" t="s">
        <v>99</v>
      </c>
      <c r="S30" s="88" t="s">
        <v>18</v>
      </c>
      <c r="T30" s="16">
        <f t="shared" ref="T30:X31" si="3">T32+T42+T101+T110</f>
        <v>405755.42700000003</v>
      </c>
      <c r="U30" s="16">
        <f t="shared" si="3"/>
        <v>428840.91799999995</v>
      </c>
      <c r="V30" s="16">
        <f t="shared" si="3"/>
        <v>30623.623</v>
      </c>
      <c r="W30" s="16">
        <f t="shared" si="3"/>
        <v>179242.35699999999</v>
      </c>
      <c r="X30" s="16">
        <f t="shared" si="3"/>
        <v>0</v>
      </c>
      <c r="Y30" s="16">
        <f t="shared" si="2"/>
        <v>1044462.325</v>
      </c>
      <c r="Z30" s="50">
        <v>2027</v>
      </c>
    </row>
    <row r="31" spans="1:27" s="1" customFormat="1" ht="34.5" customHeight="1" thickBot="1">
      <c r="A31" s="51">
        <v>7</v>
      </c>
      <c r="B31" s="52">
        <v>4</v>
      </c>
      <c r="C31" s="52">
        <v>5</v>
      </c>
      <c r="D31" s="45">
        <v>0</v>
      </c>
      <c r="E31" s="45">
        <v>5</v>
      </c>
      <c r="F31" s="45">
        <v>0</v>
      </c>
      <c r="G31" s="45">
        <v>2</v>
      </c>
      <c r="H31" s="45">
        <v>1</v>
      </c>
      <c r="I31" s="45">
        <v>0</v>
      </c>
      <c r="J31" s="45">
        <v>1</v>
      </c>
      <c r="K31" s="45">
        <v>0</v>
      </c>
      <c r="L31" s="45">
        <v>0</v>
      </c>
      <c r="M31" s="45">
        <v>0</v>
      </c>
      <c r="N31" s="45">
        <v>0</v>
      </c>
      <c r="O31" s="45">
        <v>0</v>
      </c>
      <c r="P31" s="45">
        <v>0</v>
      </c>
      <c r="Q31" s="45">
        <v>0</v>
      </c>
      <c r="R31" s="53" t="s">
        <v>100</v>
      </c>
      <c r="S31" s="54" t="s">
        <v>18</v>
      </c>
      <c r="T31" s="63">
        <f t="shared" si="3"/>
        <v>0</v>
      </c>
      <c r="U31" s="63">
        <f>U33+U43+U102+U111</f>
        <v>129756.1</v>
      </c>
      <c r="V31" s="63">
        <f>V33+V43+V102+V111</f>
        <v>41308.917000000001</v>
      </c>
      <c r="W31" s="63">
        <f>W33+W43+W102+W111</f>
        <v>27808.917000000001</v>
      </c>
      <c r="X31" s="63">
        <f t="shared" si="3"/>
        <v>0</v>
      </c>
      <c r="Y31" s="63">
        <f>Y33+Y43+Y102+Y111</f>
        <v>198873.93400000001</v>
      </c>
      <c r="Z31" s="55">
        <v>2027</v>
      </c>
    </row>
    <row r="32" spans="1:27" s="1" customFormat="1" ht="31" customHeight="1">
      <c r="A32" s="84">
        <v>6</v>
      </c>
      <c r="B32" s="84">
        <v>0</v>
      </c>
      <c r="C32" s="84">
        <v>1</v>
      </c>
      <c r="D32" s="84">
        <v>0</v>
      </c>
      <c r="E32" s="84">
        <v>5</v>
      </c>
      <c r="F32" s="84">
        <v>0</v>
      </c>
      <c r="G32" s="84">
        <v>2</v>
      </c>
      <c r="H32" s="84">
        <v>1</v>
      </c>
      <c r="I32" s="84">
        <v>0</v>
      </c>
      <c r="J32" s="84">
        <v>1</v>
      </c>
      <c r="K32" s="84">
        <v>0</v>
      </c>
      <c r="L32" s="84">
        <v>1</v>
      </c>
      <c r="M32" s="84">
        <v>0</v>
      </c>
      <c r="N32" s="84">
        <v>0</v>
      </c>
      <c r="O32" s="84">
        <v>0</v>
      </c>
      <c r="P32" s="84">
        <v>0</v>
      </c>
      <c r="Q32" s="84">
        <v>0</v>
      </c>
      <c r="R32" s="113" t="s">
        <v>97</v>
      </c>
      <c r="S32" s="114" t="s">
        <v>18</v>
      </c>
      <c r="T32" s="42">
        <f>T38+T35+T40</f>
        <v>41593.31</v>
      </c>
      <c r="U32" s="42">
        <f>U38+U35+U40</f>
        <v>87739.892000000007</v>
      </c>
      <c r="V32" s="42">
        <f t="shared" ref="V32:X32" si="4">V38+V35+V40</f>
        <v>0</v>
      </c>
      <c r="W32" s="42">
        <f t="shared" si="4"/>
        <v>0</v>
      </c>
      <c r="X32" s="42">
        <f t="shared" si="4"/>
        <v>0</v>
      </c>
      <c r="Y32" s="43">
        <f t="shared" si="2"/>
        <v>129333.202</v>
      </c>
      <c r="Z32" s="86">
        <v>2025</v>
      </c>
      <c r="AA32" s="93"/>
    </row>
    <row r="33" spans="1:27" s="1" customFormat="1" ht="21" customHeight="1">
      <c r="A33" s="6">
        <v>7</v>
      </c>
      <c r="B33" s="6">
        <v>4</v>
      </c>
      <c r="C33" s="6">
        <v>5</v>
      </c>
      <c r="D33" s="84">
        <v>0</v>
      </c>
      <c r="E33" s="84">
        <v>5</v>
      </c>
      <c r="F33" s="84">
        <v>0</v>
      </c>
      <c r="G33" s="84">
        <v>2</v>
      </c>
      <c r="H33" s="84">
        <v>1</v>
      </c>
      <c r="I33" s="84">
        <v>0</v>
      </c>
      <c r="J33" s="84">
        <v>1</v>
      </c>
      <c r="K33" s="84">
        <v>0</v>
      </c>
      <c r="L33" s="84">
        <v>1</v>
      </c>
      <c r="M33" s="84">
        <v>0</v>
      </c>
      <c r="N33" s="84">
        <v>0</v>
      </c>
      <c r="O33" s="84">
        <v>0</v>
      </c>
      <c r="P33" s="84">
        <v>0</v>
      </c>
      <c r="Q33" s="84">
        <v>0</v>
      </c>
      <c r="R33" s="112"/>
      <c r="S33" s="115"/>
      <c r="T33" s="22">
        <f>T36</f>
        <v>0</v>
      </c>
      <c r="U33" s="22">
        <f>U36</f>
        <v>1328.9960000000001</v>
      </c>
      <c r="V33" s="22">
        <f t="shared" ref="V33:X33" si="5">V36</f>
        <v>1899.057</v>
      </c>
      <c r="W33" s="22">
        <f t="shared" si="5"/>
        <v>1899.057</v>
      </c>
      <c r="X33" s="22">
        <f t="shared" si="5"/>
        <v>0</v>
      </c>
      <c r="Y33" s="30">
        <f t="shared" si="2"/>
        <v>5127.1099999999997</v>
      </c>
      <c r="Z33" s="88">
        <v>2028</v>
      </c>
    </row>
    <row r="34" spans="1:27" s="1" customFormat="1" ht="20.5" customHeight="1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4" t="s">
        <v>86</v>
      </c>
      <c r="S34" s="88" t="s">
        <v>21</v>
      </c>
      <c r="T34" s="23">
        <v>4.2210000000000001</v>
      </c>
      <c r="U34" s="23">
        <v>11.605</v>
      </c>
      <c r="V34" s="23">
        <v>0</v>
      </c>
      <c r="W34" s="23">
        <v>0</v>
      </c>
      <c r="X34" s="23">
        <v>0</v>
      </c>
      <c r="Y34" s="23">
        <f>SUM(T34:X34)</f>
        <v>15.826000000000001</v>
      </c>
      <c r="Z34" s="88">
        <v>2025</v>
      </c>
    </row>
    <row r="35" spans="1:27" s="1" customFormat="1" ht="20.149999999999999" customHeight="1">
      <c r="A35" s="6">
        <v>6</v>
      </c>
      <c r="B35" s="6">
        <v>0</v>
      </c>
      <c r="C35" s="6">
        <v>1</v>
      </c>
      <c r="D35" s="96">
        <v>0</v>
      </c>
      <c r="E35" s="96">
        <v>5</v>
      </c>
      <c r="F35" s="96">
        <v>0</v>
      </c>
      <c r="G35" s="96">
        <v>2</v>
      </c>
      <c r="H35" s="96">
        <v>1</v>
      </c>
      <c r="I35" s="96">
        <v>0</v>
      </c>
      <c r="J35" s="96">
        <v>1</v>
      </c>
      <c r="K35" s="96">
        <v>0</v>
      </c>
      <c r="L35" s="96">
        <v>1</v>
      </c>
      <c r="M35" s="96">
        <v>2</v>
      </c>
      <c r="N35" s="96">
        <v>0</v>
      </c>
      <c r="O35" s="96">
        <v>0</v>
      </c>
      <c r="P35" s="96">
        <v>1</v>
      </c>
      <c r="Q35" s="96">
        <v>0</v>
      </c>
      <c r="R35" s="98" t="s">
        <v>59</v>
      </c>
      <c r="S35" s="116" t="s">
        <v>18</v>
      </c>
      <c r="T35" s="16">
        <v>2058.9760000000001</v>
      </c>
      <c r="U35" s="16">
        <v>10.669</v>
      </c>
      <c r="V35" s="16">
        <v>0</v>
      </c>
      <c r="W35" s="16">
        <v>0</v>
      </c>
      <c r="X35" s="16">
        <v>0</v>
      </c>
      <c r="Y35" s="16">
        <f>SUM(T35:V35)</f>
        <v>2069.645</v>
      </c>
      <c r="Z35" s="88">
        <v>2024</v>
      </c>
    </row>
    <row r="36" spans="1:27" s="1" customFormat="1" ht="21.75" customHeight="1">
      <c r="A36" s="6">
        <v>7</v>
      </c>
      <c r="B36" s="6">
        <v>4</v>
      </c>
      <c r="C36" s="6">
        <v>5</v>
      </c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  <c r="P36" s="97"/>
      <c r="Q36" s="97"/>
      <c r="R36" s="99"/>
      <c r="S36" s="115"/>
      <c r="T36" s="16">
        <v>0</v>
      </c>
      <c r="U36" s="16">
        <v>1328.9960000000001</v>
      </c>
      <c r="V36" s="16">
        <v>1899.057</v>
      </c>
      <c r="W36" s="16">
        <v>1899.057</v>
      </c>
      <c r="X36" s="16">
        <v>0</v>
      </c>
      <c r="Y36" s="16">
        <f>T36+U36+V36+W36+X36</f>
        <v>5127.1099999999997</v>
      </c>
      <c r="Z36" s="88">
        <v>2027</v>
      </c>
    </row>
    <row r="37" spans="1:27" s="1" customFormat="1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4" t="s">
        <v>87</v>
      </c>
      <c r="S37" s="88" t="s">
        <v>23</v>
      </c>
      <c r="T37" s="21">
        <v>3</v>
      </c>
      <c r="U37" s="21">
        <v>1</v>
      </c>
      <c r="V37" s="21">
        <v>1</v>
      </c>
      <c r="W37" s="21">
        <v>1</v>
      </c>
      <c r="X37" s="21">
        <v>0</v>
      </c>
      <c r="Y37" s="21">
        <f>T37+U37+V37+W37+X37</f>
        <v>6</v>
      </c>
      <c r="Z37" s="88">
        <v>2027</v>
      </c>
    </row>
    <row r="38" spans="1:27" s="1" customFormat="1" ht="31">
      <c r="A38" s="6">
        <v>6</v>
      </c>
      <c r="B38" s="6">
        <v>0</v>
      </c>
      <c r="C38" s="6">
        <v>1</v>
      </c>
      <c r="D38" s="6">
        <v>0</v>
      </c>
      <c r="E38" s="6">
        <v>5</v>
      </c>
      <c r="F38" s="6">
        <v>0</v>
      </c>
      <c r="G38" s="6">
        <v>2</v>
      </c>
      <c r="H38" s="6">
        <v>1</v>
      </c>
      <c r="I38" s="6">
        <v>0</v>
      </c>
      <c r="J38" s="6">
        <v>1</v>
      </c>
      <c r="K38" s="6">
        <v>0</v>
      </c>
      <c r="L38" s="6">
        <v>1</v>
      </c>
      <c r="M38" s="6" t="s">
        <v>46</v>
      </c>
      <c r="N38" s="6">
        <v>0</v>
      </c>
      <c r="O38" s="6">
        <v>1</v>
      </c>
      <c r="P38" s="6">
        <v>0</v>
      </c>
      <c r="Q38" s="6">
        <v>0</v>
      </c>
      <c r="R38" s="35" t="s">
        <v>88</v>
      </c>
      <c r="S38" s="88" t="s">
        <v>18</v>
      </c>
      <c r="T38" s="16">
        <v>3953.4340000000002</v>
      </c>
      <c r="U38" s="16">
        <v>8772.9230000000007</v>
      </c>
      <c r="V38" s="16">
        <v>0</v>
      </c>
      <c r="W38" s="16">
        <v>0</v>
      </c>
      <c r="X38" s="16">
        <v>0</v>
      </c>
      <c r="Y38" s="16">
        <f>T38+U38+V38+W38+X38</f>
        <v>12726.357</v>
      </c>
      <c r="Z38" s="88">
        <v>2025</v>
      </c>
      <c r="AA38" s="32">
        <f>U40+U38</f>
        <v>87729.222999999998</v>
      </c>
    </row>
    <row r="39" spans="1:27" s="1" customFormat="1" ht="29.5" customHeight="1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4" t="s">
        <v>36</v>
      </c>
      <c r="S39" s="88" t="s">
        <v>37</v>
      </c>
      <c r="T39" s="21">
        <v>10</v>
      </c>
      <c r="U39" s="21">
        <v>10</v>
      </c>
      <c r="V39" s="21">
        <v>0</v>
      </c>
      <c r="W39" s="21">
        <v>0</v>
      </c>
      <c r="X39" s="21">
        <v>0</v>
      </c>
      <c r="Y39" s="21">
        <v>10</v>
      </c>
      <c r="Z39" s="88">
        <v>2025</v>
      </c>
      <c r="AA39" s="32">
        <f>U40</f>
        <v>78956.3</v>
      </c>
    </row>
    <row r="40" spans="1:27" s="1" customFormat="1" ht="24.65" customHeight="1">
      <c r="A40" s="6">
        <v>6</v>
      </c>
      <c r="B40" s="6">
        <v>0</v>
      </c>
      <c r="C40" s="6">
        <v>1</v>
      </c>
      <c r="D40" s="6">
        <v>0</v>
      </c>
      <c r="E40" s="6">
        <v>5</v>
      </c>
      <c r="F40" s="6">
        <v>0</v>
      </c>
      <c r="G40" s="6">
        <v>2</v>
      </c>
      <c r="H40" s="6">
        <v>1</v>
      </c>
      <c r="I40" s="6">
        <v>0</v>
      </c>
      <c r="J40" s="6">
        <v>1</v>
      </c>
      <c r="K40" s="6">
        <v>0</v>
      </c>
      <c r="L40" s="6">
        <v>1</v>
      </c>
      <c r="M40" s="6">
        <v>1</v>
      </c>
      <c r="N40" s="6">
        <v>0</v>
      </c>
      <c r="O40" s="6">
        <v>1</v>
      </c>
      <c r="P40" s="6">
        <v>0</v>
      </c>
      <c r="Q40" s="6">
        <v>0</v>
      </c>
      <c r="R40" s="35" t="s">
        <v>89</v>
      </c>
      <c r="S40" s="88" t="s">
        <v>18</v>
      </c>
      <c r="T40" s="16">
        <v>35580.9</v>
      </c>
      <c r="U40" s="16">
        <v>78956.3</v>
      </c>
      <c r="V40" s="16">
        <v>0</v>
      </c>
      <c r="W40" s="16">
        <v>0</v>
      </c>
      <c r="X40" s="16">
        <v>0</v>
      </c>
      <c r="Y40" s="16">
        <f>T40+U40+V40+W40+X40</f>
        <v>114537.20000000001</v>
      </c>
      <c r="Z40" s="88">
        <v>2025</v>
      </c>
      <c r="AA40" s="32">
        <f>AA38-AA39</f>
        <v>8772.9229999999952</v>
      </c>
    </row>
    <row r="41" spans="1:27" s="1" customFormat="1" ht="25" customHeight="1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4" t="s">
        <v>85</v>
      </c>
      <c r="S41" s="88" t="s">
        <v>37</v>
      </c>
      <c r="T41" s="24">
        <v>90</v>
      </c>
      <c r="U41" s="24">
        <v>90</v>
      </c>
      <c r="V41" s="24">
        <v>0</v>
      </c>
      <c r="W41" s="24">
        <v>0</v>
      </c>
      <c r="X41" s="24">
        <v>0</v>
      </c>
      <c r="Y41" s="24">
        <v>90</v>
      </c>
      <c r="Z41" s="88">
        <v>2025</v>
      </c>
    </row>
    <row r="42" spans="1:27" s="1" customFormat="1" ht="27" customHeight="1">
      <c r="A42" s="6">
        <v>6</v>
      </c>
      <c r="B42" s="6">
        <v>0</v>
      </c>
      <c r="C42" s="6">
        <v>1</v>
      </c>
      <c r="D42" s="6">
        <v>0</v>
      </c>
      <c r="E42" s="6">
        <v>5</v>
      </c>
      <c r="F42" s="6">
        <v>0</v>
      </c>
      <c r="G42" s="6">
        <v>2</v>
      </c>
      <c r="H42" s="6">
        <v>1</v>
      </c>
      <c r="I42" s="6">
        <v>0</v>
      </c>
      <c r="J42" s="6">
        <v>1</v>
      </c>
      <c r="K42" s="6">
        <v>0</v>
      </c>
      <c r="L42" s="6">
        <v>2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111" t="s">
        <v>96</v>
      </c>
      <c r="S42" s="116" t="s">
        <v>18</v>
      </c>
      <c r="T42" s="22">
        <f>T45+T47+T50+T53+T55+T58+T61+T64+T66+T69+T71+T73+T75+T77+T79+T81+T83+T85+T89</f>
        <v>316070.98300000007</v>
      </c>
      <c r="U42" s="22">
        <f>U45+U47+U50+U53+U55+U58+U61+U64+U66+U69+U71+U73+U75+U77+U79+U81+U83+U85+U89+U91+U93+U95+U97+U99</f>
        <v>338176.35799999995</v>
      </c>
      <c r="V42" s="22">
        <f>V45+V47+V50+V53+V55+V58+V61+V64+V66+V69+V71+V73+V75+V77+V79+V81+V83+V85+V89+V91+V93+V95+V97+V99</f>
        <v>30623.623</v>
      </c>
      <c r="W42" s="22">
        <f>W45+W47+W50+W53+W55+W58+W61+W64+W66+W69+W71+W73+W75+W77+W79+W81+W83+W85+W89+W91+W93+W95+W97+W99</f>
        <v>179242.35699999999</v>
      </c>
      <c r="X42" s="22">
        <f>X45+X47+X50+X53+X55+X58+X61+X64+X66+X69+X71+X73+X75+X77+X79+X81+X83+X85+X89+X91+X93+X95+X97+X99</f>
        <v>0</v>
      </c>
      <c r="Y42" s="22">
        <f>Y45+Y47+Y50+Y53+Y55+Y58+Y61+Y64+Y66+Y69+Y71+Y73+Y75+Y77+Y79+Y81+Y83+Y85+Y89+Y91+Y93+Y95+Y97+Y99</f>
        <v>864113.321</v>
      </c>
      <c r="Z42" s="88">
        <v>2027</v>
      </c>
      <c r="AA42" s="32"/>
    </row>
    <row r="43" spans="1:27" s="1" customFormat="1" ht="23.5" customHeight="1">
      <c r="A43" s="6">
        <v>7</v>
      </c>
      <c r="B43" s="6">
        <v>4</v>
      </c>
      <c r="C43" s="6">
        <v>5</v>
      </c>
      <c r="D43" s="6">
        <v>0</v>
      </c>
      <c r="E43" s="6">
        <v>5</v>
      </c>
      <c r="F43" s="6">
        <v>0</v>
      </c>
      <c r="G43" s="6">
        <v>2</v>
      </c>
      <c r="H43" s="6">
        <v>1</v>
      </c>
      <c r="I43" s="6">
        <v>0</v>
      </c>
      <c r="J43" s="6">
        <v>1</v>
      </c>
      <c r="K43" s="6">
        <v>0</v>
      </c>
      <c r="L43" s="6">
        <v>2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112"/>
      <c r="S43" s="115"/>
      <c r="T43" s="22">
        <f t="shared" ref="T43:X43" si="6">T48+T51+T56+T59+T62+T67+T87</f>
        <v>0</v>
      </c>
      <c r="U43" s="22">
        <f>U48+U51+U56+U59+U62+U67+U87</f>
        <v>83885.38</v>
      </c>
      <c r="V43" s="22">
        <f t="shared" si="6"/>
        <v>24960</v>
      </c>
      <c r="W43" s="22">
        <f t="shared" si="6"/>
        <v>11460</v>
      </c>
      <c r="X43" s="22">
        <f t="shared" si="6"/>
        <v>0</v>
      </c>
      <c r="Y43" s="22">
        <f>T43+U43+V43+W43+X43</f>
        <v>120305.38</v>
      </c>
      <c r="Z43" s="88">
        <v>2027</v>
      </c>
    </row>
    <row r="44" spans="1:27" s="1" customFormat="1" ht="31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14" t="s">
        <v>29</v>
      </c>
      <c r="S44" s="88" t="s">
        <v>22</v>
      </c>
      <c r="T44" s="21">
        <v>1</v>
      </c>
      <c r="U44" s="21">
        <v>1</v>
      </c>
      <c r="V44" s="21">
        <v>1</v>
      </c>
      <c r="W44" s="21">
        <v>1</v>
      </c>
      <c r="X44" s="21">
        <v>0</v>
      </c>
      <c r="Y44" s="21">
        <v>1</v>
      </c>
      <c r="Z44" s="88">
        <v>2027</v>
      </c>
      <c r="AA44" s="32"/>
    </row>
    <row r="45" spans="1:27" s="1" customFormat="1" ht="46.5">
      <c r="A45" s="6">
        <v>6</v>
      </c>
      <c r="B45" s="6">
        <v>0</v>
      </c>
      <c r="C45" s="6">
        <v>1</v>
      </c>
      <c r="D45" s="6">
        <v>0</v>
      </c>
      <c r="E45" s="6">
        <v>5</v>
      </c>
      <c r="F45" s="6">
        <v>0</v>
      </c>
      <c r="G45" s="6">
        <v>2</v>
      </c>
      <c r="H45" s="6">
        <v>1</v>
      </c>
      <c r="I45" s="6">
        <v>0</v>
      </c>
      <c r="J45" s="6">
        <v>1</v>
      </c>
      <c r="K45" s="6">
        <v>0</v>
      </c>
      <c r="L45" s="6">
        <v>2</v>
      </c>
      <c r="M45" s="6">
        <v>2</v>
      </c>
      <c r="N45" s="6">
        <v>0</v>
      </c>
      <c r="O45" s="6">
        <v>0</v>
      </c>
      <c r="P45" s="6">
        <v>1</v>
      </c>
      <c r="Q45" s="6">
        <v>0</v>
      </c>
      <c r="R45" s="2" t="s">
        <v>65</v>
      </c>
      <c r="S45" s="88" t="s">
        <v>18</v>
      </c>
      <c r="T45" s="27">
        <v>30443.098999999998</v>
      </c>
      <c r="U45" s="92">
        <v>46540.639000000003</v>
      </c>
      <c r="V45" s="36">
        <v>0</v>
      </c>
      <c r="W45" s="36">
        <v>22719.232</v>
      </c>
      <c r="X45" s="7">
        <v>0</v>
      </c>
      <c r="Y45" s="7">
        <f>T45+U45+V45+W45+X45</f>
        <v>99702.97</v>
      </c>
      <c r="Z45" s="88">
        <v>2027</v>
      </c>
    </row>
    <row r="46" spans="1:27" s="1" customFormat="1" ht="48" customHeight="1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4" t="s">
        <v>74</v>
      </c>
      <c r="S46" s="88" t="s">
        <v>22</v>
      </c>
      <c r="T46" s="21">
        <v>1</v>
      </c>
      <c r="U46" s="20">
        <v>1</v>
      </c>
      <c r="V46" s="20">
        <v>0</v>
      </c>
      <c r="W46" s="20">
        <v>1</v>
      </c>
      <c r="X46" s="20">
        <v>0</v>
      </c>
      <c r="Y46" s="20">
        <v>1</v>
      </c>
      <c r="Z46" s="88">
        <v>2027</v>
      </c>
    </row>
    <row r="47" spans="1:27" s="1" customFormat="1" ht="31" customHeight="1">
      <c r="A47" s="5">
        <v>6</v>
      </c>
      <c r="B47" s="5">
        <v>0</v>
      </c>
      <c r="C47" s="5">
        <v>1</v>
      </c>
      <c r="D47" s="94">
        <v>0</v>
      </c>
      <c r="E47" s="94">
        <v>5</v>
      </c>
      <c r="F47" s="94">
        <v>0</v>
      </c>
      <c r="G47" s="94">
        <v>2</v>
      </c>
      <c r="H47" s="94">
        <v>1</v>
      </c>
      <c r="I47" s="94">
        <v>0</v>
      </c>
      <c r="J47" s="94">
        <v>1</v>
      </c>
      <c r="K47" s="94">
        <v>0</v>
      </c>
      <c r="L47" s="94">
        <v>2</v>
      </c>
      <c r="M47" s="94">
        <v>2</v>
      </c>
      <c r="N47" s="94">
        <v>0</v>
      </c>
      <c r="O47" s="94">
        <v>0</v>
      </c>
      <c r="P47" s="94">
        <v>2</v>
      </c>
      <c r="Q47" s="96">
        <v>0</v>
      </c>
      <c r="R47" s="98" t="s">
        <v>61</v>
      </c>
      <c r="S47" s="116" t="s">
        <v>18</v>
      </c>
      <c r="T47" s="7">
        <v>6561.3980000000001</v>
      </c>
      <c r="U47" s="7">
        <v>0</v>
      </c>
      <c r="V47" s="7">
        <v>0</v>
      </c>
      <c r="W47" s="7">
        <v>0</v>
      </c>
      <c r="X47" s="7">
        <v>0</v>
      </c>
      <c r="Y47" s="7">
        <f>T47+U47+V47+W47+X47</f>
        <v>6561.3980000000001</v>
      </c>
      <c r="Z47" s="88">
        <v>2024</v>
      </c>
    </row>
    <row r="48" spans="1:27" s="1" customFormat="1" ht="23.5" customHeight="1">
      <c r="A48" s="5">
        <v>7</v>
      </c>
      <c r="B48" s="5">
        <v>4</v>
      </c>
      <c r="C48" s="5">
        <v>5</v>
      </c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7"/>
      <c r="R48" s="99"/>
      <c r="S48" s="115"/>
      <c r="T48" s="7">
        <v>0</v>
      </c>
      <c r="U48" s="7">
        <v>570</v>
      </c>
      <c r="V48" s="7">
        <v>0</v>
      </c>
      <c r="W48" s="7">
        <v>0</v>
      </c>
      <c r="X48" s="7">
        <v>0</v>
      </c>
      <c r="Y48" s="7">
        <f>T48+U48+V48+W48+X48</f>
        <v>570</v>
      </c>
      <c r="Z48" s="88">
        <v>2025</v>
      </c>
    </row>
    <row r="49" spans="1:26" s="1" customFormat="1" ht="26.5" customHeight="1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 t="s">
        <v>87</v>
      </c>
      <c r="S49" s="88" t="s">
        <v>23</v>
      </c>
      <c r="T49" s="21">
        <v>1</v>
      </c>
      <c r="U49" s="21">
        <v>1</v>
      </c>
      <c r="V49" s="21">
        <v>0</v>
      </c>
      <c r="W49" s="21">
        <v>0</v>
      </c>
      <c r="X49" s="21">
        <v>0</v>
      </c>
      <c r="Y49" s="21">
        <f>T49+U49+V49+W49+X49</f>
        <v>2</v>
      </c>
      <c r="Z49" s="88">
        <v>2025</v>
      </c>
    </row>
    <row r="50" spans="1:26" s="1" customFormat="1" ht="34.5" customHeight="1">
      <c r="A50" s="5">
        <v>6</v>
      </c>
      <c r="B50" s="5">
        <v>0</v>
      </c>
      <c r="C50" s="5">
        <v>1</v>
      </c>
      <c r="D50" s="94">
        <v>0</v>
      </c>
      <c r="E50" s="94">
        <v>5</v>
      </c>
      <c r="F50" s="94">
        <v>0</v>
      </c>
      <c r="G50" s="94">
        <v>2</v>
      </c>
      <c r="H50" s="94">
        <v>1</v>
      </c>
      <c r="I50" s="94">
        <v>0</v>
      </c>
      <c r="J50" s="94">
        <v>1</v>
      </c>
      <c r="K50" s="94">
        <v>0</v>
      </c>
      <c r="L50" s="94">
        <v>2</v>
      </c>
      <c r="M50" s="94">
        <v>2</v>
      </c>
      <c r="N50" s="94">
        <v>0</v>
      </c>
      <c r="O50" s="94">
        <v>0</v>
      </c>
      <c r="P50" s="94">
        <v>3</v>
      </c>
      <c r="Q50" s="96">
        <v>0</v>
      </c>
      <c r="R50" s="98" t="s">
        <v>62</v>
      </c>
      <c r="S50" s="116" t="s">
        <v>18</v>
      </c>
      <c r="T50" s="7">
        <v>31075.95</v>
      </c>
      <c r="U50" s="27">
        <v>37805.311999999998</v>
      </c>
      <c r="V50" s="7">
        <v>10683.334000000001</v>
      </c>
      <c r="W50" s="7">
        <v>0</v>
      </c>
      <c r="X50" s="7">
        <v>0</v>
      </c>
      <c r="Y50" s="7">
        <f>T50+U50+V50+W50+X50</f>
        <v>79564.596000000005</v>
      </c>
      <c r="Z50" s="88">
        <v>2026</v>
      </c>
    </row>
    <row r="51" spans="1:26" s="1" customFormat="1" ht="34.5" customHeight="1">
      <c r="A51" s="5">
        <v>7</v>
      </c>
      <c r="B51" s="5">
        <v>4</v>
      </c>
      <c r="C51" s="5">
        <v>5</v>
      </c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7"/>
      <c r="R51" s="99"/>
      <c r="S51" s="115"/>
      <c r="T51" s="7">
        <v>0</v>
      </c>
      <c r="U51" s="27">
        <v>9822.7369999999992</v>
      </c>
      <c r="V51" s="7">
        <v>13500</v>
      </c>
      <c r="W51" s="7">
        <v>0</v>
      </c>
      <c r="X51" s="7">
        <v>0</v>
      </c>
      <c r="Y51" s="7">
        <f>T51+U51+V51+W51+X51</f>
        <v>23322.737000000001</v>
      </c>
      <c r="Z51" s="88">
        <v>2025</v>
      </c>
    </row>
    <row r="52" spans="1:26" s="1" customFormat="1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4" t="s">
        <v>87</v>
      </c>
      <c r="S52" s="88" t="s">
        <v>23</v>
      </c>
      <c r="T52" s="21">
        <v>5</v>
      </c>
      <c r="U52" s="21">
        <v>4</v>
      </c>
      <c r="V52" s="21">
        <v>3</v>
      </c>
      <c r="W52" s="21">
        <v>0</v>
      </c>
      <c r="X52" s="21">
        <v>0</v>
      </c>
      <c r="Y52" s="7">
        <f>SUM(T52:V52)</f>
        <v>12</v>
      </c>
      <c r="Z52" s="88">
        <v>2026</v>
      </c>
    </row>
    <row r="53" spans="1:26" s="1" customFormat="1" ht="28.5" customHeight="1">
      <c r="A53" s="5">
        <v>6</v>
      </c>
      <c r="B53" s="5">
        <v>0</v>
      </c>
      <c r="C53" s="5">
        <v>1</v>
      </c>
      <c r="D53" s="5">
        <v>0</v>
      </c>
      <c r="E53" s="5">
        <v>5</v>
      </c>
      <c r="F53" s="5">
        <v>0</v>
      </c>
      <c r="G53" s="5">
        <v>2</v>
      </c>
      <c r="H53" s="5">
        <v>1</v>
      </c>
      <c r="I53" s="5">
        <v>0</v>
      </c>
      <c r="J53" s="5">
        <v>1</v>
      </c>
      <c r="K53" s="5">
        <v>0</v>
      </c>
      <c r="L53" s="5">
        <v>2</v>
      </c>
      <c r="M53" s="5">
        <v>2</v>
      </c>
      <c r="N53" s="5">
        <v>0</v>
      </c>
      <c r="O53" s="5">
        <v>0</v>
      </c>
      <c r="P53" s="5">
        <v>4</v>
      </c>
      <c r="Q53" s="6">
        <v>0</v>
      </c>
      <c r="R53" s="4" t="s">
        <v>63</v>
      </c>
      <c r="S53" s="88" t="s">
        <v>18</v>
      </c>
      <c r="T53" s="7">
        <v>560</v>
      </c>
      <c r="U53" s="7">
        <v>0</v>
      </c>
      <c r="V53" s="7">
        <v>0</v>
      </c>
      <c r="W53" s="7">
        <v>0</v>
      </c>
      <c r="X53" s="7">
        <v>0</v>
      </c>
      <c r="Y53" s="7">
        <f>SUM(T53:V53)</f>
        <v>560</v>
      </c>
      <c r="Z53" s="88">
        <v>2024</v>
      </c>
    </row>
    <row r="54" spans="1:26" s="1" customFormat="1" ht="23.5" customHeight="1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6"/>
      <c r="R54" s="4" t="s">
        <v>32</v>
      </c>
      <c r="S54" s="88" t="s">
        <v>23</v>
      </c>
      <c r="T54" s="21">
        <v>1</v>
      </c>
      <c r="U54" s="21">
        <v>0</v>
      </c>
      <c r="V54" s="21">
        <v>0</v>
      </c>
      <c r="W54" s="21">
        <v>0</v>
      </c>
      <c r="X54" s="21">
        <v>0</v>
      </c>
      <c r="Y54" s="21">
        <v>1</v>
      </c>
      <c r="Z54" s="88">
        <v>2024</v>
      </c>
    </row>
    <row r="55" spans="1:26" s="1" customFormat="1" ht="20.5" customHeight="1">
      <c r="A55" s="5">
        <v>6</v>
      </c>
      <c r="B55" s="5">
        <v>0</v>
      </c>
      <c r="C55" s="5">
        <v>1</v>
      </c>
      <c r="D55" s="94">
        <v>0</v>
      </c>
      <c r="E55" s="94">
        <v>5</v>
      </c>
      <c r="F55" s="94">
        <v>0</v>
      </c>
      <c r="G55" s="94">
        <v>2</v>
      </c>
      <c r="H55" s="94">
        <v>1</v>
      </c>
      <c r="I55" s="94">
        <v>0</v>
      </c>
      <c r="J55" s="94">
        <v>1</v>
      </c>
      <c r="K55" s="94">
        <v>0</v>
      </c>
      <c r="L55" s="94">
        <v>2</v>
      </c>
      <c r="M55" s="94">
        <v>2</v>
      </c>
      <c r="N55" s="94">
        <v>0</v>
      </c>
      <c r="O55" s="94">
        <v>0</v>
      </c>
      <c r="P55" s="94">
        <v>5</v>
      </c>
      <c r="Q55" s="96">
        <v>0</v>
      </c>
      <c r="R55" s="98" t="s">
        <v>64</v>
      </c>
      <c r="S55" s="116" t="s">
        <v>18</v>
      </c>
      <c r="T55" s="7">
        <v>1355.9649999999999</v>
      </c>
      <c r="U55" s="7">
        <v>104.226</v>
      </c>
      <c r="V55" s="7">
        <v>0</v>
      </c>
      <c r="W55" s="7">
        <v>0</v>
      </c>
      <c r="X55" s="7">
        <v>0</v>
      </c>
      <c r="Y55" s="7">
        <f>SUM(T55:X55)</f>
        <v>1460.1909999999998</v>
      </c>
      <c r="Z55" s="88">
        <v>2025</v>
      </c>
    </row>
    <row r="56" spans="1:26" s="1" customFormat="1" ht="23.5" customHeight="1">
      <c r="A56" s="5">
        <v>7</v>
      </c>
      <c r="B56" s="5">
        <v>4</v>
      </c>
      <c r="C56" s="5">
        <v>5</v>
      </c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7"/>
      <c r="R56" s="99"/>
      <c r="S56" s="115"/>
      <c r="T56" s="7">
        <v>0</v>
      </c>
      <c r="U56" s="7">
        <v>1483.5060000000001</v>
      </c>
      <c r="V56" s="7">
        <v>0</v>
      </c>
      <c r="W56" s="7">
        <v>0</v>
      </c>
      <c r="X56" s="7">
        <v>0</v>
      </c>
      <c r="Y56" s="7">
        <f>SUM(T56:X56)</f>
        <v>1483.5060000000001</v>
      </c>
      <c r="Z56" s="88">
        <v>2025</v>
      </c>
    </row>
    <row r="57" spans="1:26" s="1" customFormat="1" ht="21.65" customHeight="1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6"/>
      <c r="R57" s="4" t="s">
        <v>45</v>
      </c>
      <c r="S57" s="88" t="s">
        <v>23</v>
      </c>
      <c r="T57" s="20">
        <v>2</v>
      </c>
      <c r="U57" s="20">
        <v>1</v>
      </c>
      <c r="V57" s="20">
        <v>0</v>
      </c>
      <c r="W57" s="20">
        <v>0</v>
      </c>
      <c r="X57" s="20">
        <v>0</v>
      </c>
      <c r="Y57" s="20">
        <v>3</v>
      </c>
      <c r="Z57" s="88">
        <v>2025</v>
      </c>
    </row>
    <row r="58" spans="1:26" s="1" customFormat="1" ht="31" customHeight="1">
      <c r="A58" s="5">
        <v>6</v>
      </c>
      <c r="B58" s="5">
        <v>0</v>
      </c>
      <c r="C58" s="5">
        <v>1</v>
      </c>
      <c r="D58" s="94">
        <v>0</v>
      </c>
      <c r="E58" s="94">
        <v>5</v>
      </c>
      <c r="F58" s="94">
        <v>0</v>
      </c>
      <c r="G58" s="94">
        <v>2</v>
      </c>
      <c r="H58" s="94">
        <v>1</v>
      </c>
      <c r="I58" s="94">
        <v>0</v>
      </c>
      <c r="J58" s="94">
        <v>1</v>
      </c>
      <c r="K58" s="94">
        <v>0</v>
      </c>
      <c r="L58" s="94">
        <v>2</v>
      </c>
      <c r="M58" s="94">
        <v>2</v>
      </c>
      <c r="N58" s="94">
        <v>0</v>
      </c>
      <c r="O58" s="94">
        <v>0</v>
      </c>
      <c r="P58" s="94">
        <v>6</v>
      </c>
      <c r="Q58" s="96">
        <v>0</v>
      </c>
      <c r="R58" s="98" t="s">
        <v>60</v>
      </c>
      <c r="S58" s="116" t="s">
        <v>18</v>
      </c>
      <c r="T58" s="7">
        <v>8660.9869999999992</v>
      </c>
      <c r="U58" s="7">
        <v>6366.6670000000004</v>
      </c>
      <c r="V58" s="7">
        <v>0</v>
      </c>
      <c r="W58" s="7">
        <v>0</v>
      </c>
      <c r="X58" s="7">
        <v>0</v>
      </c>
      <c r="Y58" s="7">
        <f>T58+U58+V58+W58+X58</f>
        <v>15027.653999999999</v>
      </c>
      <c r="Z58" s="88">
        <v>2025</v>
      </c>
    </row>
    <row r="59" spans="1:26" s="1" customFormat="1" ht="24" customHeight="1">
      <c r="A59" s="5">
        <v>7</v>
      </c>
      <c r="B59" s="5">
        <v>4</v>
      </c>
      <c r="C59" s="5">
        <v>5</v>
      </c>
      <c r="D59" s="95"/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7"/>
      <c r="R59" s="99"/>
      <c r="S59" s="115"/>
      <c r="T59" s="7">
        <v>0</v>
      </c>
      <c r="U59" s="7">
        <v>45204.137000000002</v>
      </c>
      <c r="V59" s="7">
        <v>0</v>
      </c>
      <c r="W59" s="7">
        <v>0</v>
      </c>
      <c r="X59" s="7">
        <v>0</v>
      </c>
      <c r="Y59" s="7">
        <f>T59+U59+V59+W59+X59</f>
        <v>45204.137000000002</v>
      </c>
      <c r="Z59" s="88">
        <v>2025</v>
      </c>
    </row>
    <row r="60" spans="1:26" s="1" customFormat="1" ht="27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4" t="s">
        <v>87</v>
      </c>
      <c r="S60" s="88" t="s">
        <v>23</v>
      </c>
      <c r="T60" s="21">
        <v>1</v>
      </c>
      <c r="U60" s="21">
        <v>7</v>
      </c>
      <c r="V60" s="21">
        <v>0</v>
      </c>
      <c r="W60" s="21">
        <v>0</v>
      </c>
      <c r="X60" s="21">
        <v>0</v>
      </c>
      <c r="Y60" s="28">
        <f>SUM(T60:V60)</f>
        <v>8</v>
      </c>
      <c r="Z60" s="88">
        <v>2025</v>
      </c>
    </row>
    <row r="61" spans="1:26" s="1" customFormat="1" ht="31" customHeight="1">
      <c r="A61" s="5">
        <v>6</v>
      </c>
      <c r="B61" s="5">
        <v>0</v>
      </c>
      <c r="C61" s="5">
        <v>1</v>
      </c>
      <c r="D61" s="94">
        <v>0</v>
      </c>
      <c r="E61" s="94">
        <v>5</v>
      </c>
      <c r="F61" s="94">
        <v>0</v>
      </c>
      <c r="G61" s="94">
        <v>2</v>
      </c>
      <c r="H61" s="94">
        <v>1</v>
      </c>
      <c r="I61" s="94">
        <v>0</v>
      </c>
      <c r="J61" s="94">
        <v>1</v>
      </c>
      <c r="K61" s="94">
        <v>0</v>
      </c>
      <c r="L61" s="94">
        <v>2</v>
      </c>
      <c r="M61" s="94" t="s">
        <v>46</v>
      </c>
      <c r="N61" s="94">
        <v>0</v>
      </c>
      <c r="O61" s="94">
        <v>7</v>
      </c>
      <c r="P61" s="94">
        <v>0</v>
      </c>
      <c r="Q61" s="96">
        <v>0</v>
      </c>
      <c r="R61" s="98" t="s">
        <v>58</v>
      </c>
      <c r="S61" s="116" t="s">
        <v>18</v>
      </c>
      <c r="T61" s="7">
        <v>13585.812</v>
      </c>
      <c r="U61" s="7">
        <v>0</v>
      </c>
      <c r="V61" s="7">
        <v>0</v>
      </c>
      <c r="W61" s="7">
        <v>0</v>
      </c>
      <c r="X61" s="7">
        <v>0</v>
      </c>
      <c r="Y61" s="7">
        <f>T61+U61+V61+W61+X61</f>
        <v>13585.812</v>
      </c>
      <c r="Z61" s="88">
        <v>2024</v>
      </c>
    </row>
    <row r="62" spans="1:26" s="1" customFormat="1" ht="20.5" customHeight="1">
      <c r="A62" s="5">
        <v>7</v>
      </c>
      <c r="B62" s="5">
        <v>4</v>
      </c>
      <c r="C62" s="5">
        <v>5</v>
      </c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7"/>
      <c r="R62" s="99"/>
      <c r="S62" s="115"/>
      <c r="T62" s="7">
        <v>0</v>
      </c>
      <c r="U62" s="7">
        <v>0</v>
      </c>
      <c r="V62" s="7">
        <v>0</v>
      </c>
      <c r="W62" s="7">
        <v>0</v>
      </c>
      <c r="X62" s="7">
        <v>0</v>
      </c>
      <c r="Y62" s="7">
        <f>T62+U62+V62+W62+X62</f>
        <v>0</v>
      </c>
      <c r="Z62" s="88">
        <v>2025</v>
      </c>
    </row>
    <row r="63" spans="1:26" s="1" customFormat="1" ht="2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4" t="s">
        <v>87</v>
      </c>
      <c r="S63" s="88" t="s">
        <v>23</v>
      </c>
      <c r="T63" s="21">
        <v>2</v>
      </c>
      <c r="U63" s="21">
        <v>1</v>
      </c>
      <c r="V63" s="21">
        <v>0</v>
      </c>
      <c r="W63" s="21">
        <v>0</v>
      </c>
      <c r="X63" s="21">
        <v>0</v>
      </c>
      <c r="Y63" s="21">
        <v>3</v>
      </c>
      <c r="Z63" s="88">
        <v>2025</v>
      </c>
    </row>
    <row r="64" spans="1:26" s="1" customFormat="1" ht="36" customHeight="1">
      <c r="A64" s="5">
        <v>6</v>
      </c>
      <c r="B64" s="5">
        <v>0</v>
      </c>
      <c r="C64" s="5">
        <v>1</v>
      </c>
      <c r="D64" s="5">
        <v>0</v>
      </c>
      <c r="E64" s="5">
        <v>5</v>
      </c>
      <c r="F64" s="5">
        <v>0</v>
      </c>
      <c r="G64" s="5">
        <v>2</v>
      </c>
      <c r="H64" s="5">
        <v>1</v>
      </c>
      <c r="I64" s="5">
        <v>0</v>
      </c>
      <c r="J64" s="5">
        <v>1</v>
      </c>
      <c r="K64" s="5">
        <v>0</v>
      </c>
      <c r="L64" s="5">
        <v>2</v>
      </c>
      <c r="M64" s="5">
        <v>1</v>
      </c>
      <c r="N64" s="5">
        <v>0</v>
      </c>
      <c r="O64" s="5">
        <v>8</v>
      </c>
      <c r="P64" s="5">
        <v>0</v>
      </c>
      <c r="Q64" s="6">
        <v>0</v>
      </c>
      <c r="R64" s="4" t="s">
        <v>91</v>
      </c>
      <c r="S64" s="88" t="s">
        <v>18</v>
      </c>
      <c r="T64" s="16">
        <v>30114.68</v>
      </c>
      <c r="U64" s="16">
        <v>0</v>
      </c>
      <c r="V64" s="16">
        <v>0</v>
      </c>
      <c r="W64" s="16">
        <v>0</v>
      </c>
      <c r="X64" s="16">
        <v>0</v>
      </c>
      <c r="Y64" s="7">
        <f>T64+U64+V64+W64+X64</f>
        <v>30114.68</v>
      </c>
      <c r="Z64" s="88">
        <v>2024</v>
      </c>
    </row>
    <row r="65" spans="1:26" s="1" customFormat="1" ht="2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4" t="s">
        <v>87</v>
      </c>
      <c r="S65" s="88" t="s">
        <v>23</v>
      </c>
      <c r="T65" s="21">
        <v>1</v>
      </c>
      <c r="U65" s="21">
        <v>0</v>
      </c>
      <c r="V65" s="21">
        <v>0</v>
      </c>
      <c r="W65" s="21">
        <v>0</v>
      </c>
      <c r="X65" s="21">
        <v>0</v>
      </c>
      <c r="Y65" s="21">
        <v>1</v>
      </c>
      <c r="Z65" s="88">
        <v>2024</v>
      </c>
    </row>
    <row r="66" spans="1:26" s="1" customFormat="1" ht="20.5" customHeight="1">
      <c r="A66" s="5">
        <v>6</v>
      </c>
      <c r="B66" s="5">
        <v>0</v>
      </c>
      <c r="C66" s="5">
        <v>1</v>
      </c>
      <c r="D66" s="94">
        <v>0</v>
      </c>
      <c r="E66" s="94">
        <v>5</v>
      </c>
      <c r="F66" s="94">
        <v>0</v>
      </c>
      <c r="G66" s="94">
        <v>2</v>
      </c>
      <c r="H66" s="94">
        <v>1</v>
      </c>
      <c r="I66" s="94">
        <v>0</v>
      </c>
      <c r="J66" s="94">
        <v>1</v>
      </c>
      <c r="K66" s="94">
        <v>0</v>
      </c>
      <c r="L66" s="94">
        <v>2</v>
      </c>
      <c r="M66" s="94">
        <v>2</v>
      </c>
      <c r="N66" s="94">
        <v>0</v>
      </c>
      <c r="O66" s="94">
        <v>0</v>
      </c>
      <c r="P66" s="94">
        <v>9</v>
      </c>
      <c r="Q66" s="96">
        <v>0</v>
      </c>
      <c r="R66" s="98" t="s">
        <v>82</v>
      </c>
      <c r="S66" s="116" t="s">
        <v>18</v>
      </c>
      <c r="T66" s="16">
        <v>72104.388999999996</v>
      </c>
      <c r="U66" s="16">
        <v>0</v>
      </c>
      <c r="V66" s="16">
        <v>0</v>
      </c>
      <c r="W66" s="16">
        <v>0</v>
      </c>
      <c r="X66" s="16">
        <v>0</v>
      </c>
      <c r="Y66" s="7">
        <f>T66+U66+V66+W66+X66</f>
        <v>72104.388999999996</v>
      </c>
      <c r="Z66" s="88">
        <v>2024</v>
      </c>
    </row>
    <row r="67" spans="1:26" s="1" customFormat="1" ht="23.5" customHeight="1">
      <c r="A67" s="5">
        <v>7</v>
      </c>
      <c r="B67" s="5">
        <v>4</v>
      </c>
      <c r="C67" s="5">
        <v>5</v>
      </c>
      <c r="D67" s="95"/>
      <c r="E67" s="95"/>
      <c r="F67" s="95"/>
      <c r="G67" s="95"/>
      <c r="H67" s="95"/>
      <c r="I67" s="95"/>
      <c r="J67" s="95"/>
      <c r="K67" s="95"/>
      <c r="L67" s="95"/>
      <c r="M67" s="95"/>
      <c r="N67" s="95"/>
      <c r="O67" s="95"/>
      <c r="P67" s="95"/>
      <c r="Q67" s="97"/>
      <c r="R67" s="99"/>
      <c r="S67" s="115"/>
      <c r="T67" s="16">
        <v>0</v>
      </c>
      <c r="U67" s="16">
        <v>21805</v>
      </c>
      <c r="V67" s="16">
        <v>11460</v>
      </c>
      <c r="W67" s="16">
        <v>11460</v>
      </c>
      <c r="X67" s="16">
        <v>0</v>
      </c>
      <c r="Y67" s="7">
        <f>T67+U67+V67+W67+X67</f>
        <v>44725</v>
      </c>
      <c r="Z67" s="88">
        <v>2027</v>
      </c>
    </row>
    <row r="68" spans="1:26" s="1" customFormat="1" ht="23.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6"/>
      <c r="R68" s="4" t="s">
        <v>72</v>
      </c>
      <c r="S68" s="88" t="s">
        <v>23</v>
      </c>
      <c r="T68" s="21">
        <v>7</v>
      </c>
      <c r="U68" s="21">
        <v>7</v>
      </c>
      <c r="V68" s="21">
        <v>1</v>
      </c>
      <c r="W68" s="21">
        <v>3</v>
      </c>
      <c r="X68" s="21">
        <v>0</v>
      </c>
      <c r="Y68" s="28">
        <f>T68+U68+V68+W68+X7</f>
        <v>18</v>
      </c>
      <c r="Z68" s="88">
        <v>2027</v>
      </c>
    </row>
    <row r="69" spans="1:26" s="1" customFormat="1" ht="46.5">
      <c r="A69" s="5">
        <v>6</v>
      </c>
      <c r="B69" s="5">
        <v>0</v>
      </c>
      <c r="C69" s="5">
        <v>1</v>
      </c>
      <c r="D69" s="5">
        <v>0</v>
      </c>
      <c r="E69" s="5">
        <v>5</v>
      </c>
      <c r="F69" s="5">
        <v>0</v>
      </c>
      <c r="G69" s="5">
        <v>2</v>
      </c>
      <c r="H69" s="5">
        <v>1</v>
      </c>
      <c r="I69" s="5">
        <v>0</v>
      </c>
      <c r="J69" s="5">
        <v>1</v>
      </c>
      <c r="K69" s="5">
        <v>0</v>
      </c>
      <c r="L69" s="5">
        <v>2</v>
      </c>
      <c r="M69" s="5">
        <v>9</v>
      </c>
      <c r="N69" s="5" t="s">
        <v>83</v>
      </c>
      <c r="O69" s="5">
        <v>0</v>
      </c>
      <c r="P69" s="5">
        <v>9</v>
      </c>
      <c r="Q69" s="6">
        <v>9</v>
      </c>
      <c r="R69" s="4" t="s">
        <v>108</v>
      </c>
      <c r="S69" s="88" t="s">
        <v>18</v>
      </c>
      <c r="T69" s="7">
        <v>45357.26</v>
      </c>
      <c r="U69" s="36">
        <v>64700.849000000002</v>
      </c>
      <c r="V69" s="36">
        <v>0</v>
      </c>
      <c r="W69" s="36">
        <v>64700.849000000002</v>
      </c>
      <c r="X69" s="7">
        <v>0</v>
      </c>
      <c r="Y69" s="7">
        <f>T69+U69+V69+W69+X69</f>
        <v>174758.95799999998</v>
      </c>
      <c r="Z69" s="88">
        <v>2027</v>
      </c>
    </row>
    <row r="70" spans="1:26" s="1" customFormat="1" ht="46.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6"/>
      <c r="R70" s="4" t="s">
        <v>76</v>
      </c>
      <c r="S70" s="88" t="s">
        <v>22</v>
      </c>
      <c r="T70" s="21">
        <v>1</v>
      </c>
      <c r="U70" s="21">
        <v>1</v>
      </c>
      <c r="V70" s="21">
        <v>0</v>
      </c>
      <c r="W70" s="21">
        <v>1</v>
      </c>
      <c r="X70" s="21">
        <v>0</v>
      </c>
      <c r="Y70" s="21">
        <v>1</v>
      </c>
      <c r="Z70" s="88">
        <v>2027</v>
      </c>
    </row>
    <row r="71" spans="1:26" s="1" customFormat="1" ht="25" customHeight="1">
      <c r="A71" s="5">
        <v>6</v>
      </c>
      <c r="B71" s="5">
        <v>0</v>
      </c>
      <c r="C71" s="5">
        <v>1</v>
      </c>
      <c r="D71" s="5">
        <v>0</v>
      </c>
      <c r="E71" s="5">
        <v>5</v>
      </c>
      <c r="F71" s="5">
        <v>0</v>
      </c>
      <c r="G71" s="5">
        <v>2</v>
      </c>
      <c r="H71" s="5">
        <v>1</v>
      </c>
      <c r="I71" s="5">
        <v>0</v>
      </c>
      <c r="J71" s="5">
        <v>1</v>
      </c>
      <c r="K71" s="5">
        <v>0</v>
      </c>
      <c r="L71" s="5">
        <v>2</v>
      </c>
      <c r="M71" s="5">
        <v>2</v>
      </c>
      <c r="N71" s="5">
        <v>0</v>
      </c>
      <c r="O71" s="6">
        <v>1</v>
      </c>
      <c r="P71" s="6">
        <v>1</v>
      </c>
      <c r="Q71" s="6">
        <v>0</v>
      </c>
      <c r="R71" s="4" t="s">
        <v>66</v>
      </c>
      <c r="S71" s="88" t="s">
        <v>18</v>
      </c>
      <c r="T71" s="7">
        <v>6543.1260000000002</v>
      </c>
      <c r="U71" s="7">
        <v>0</v>
      </c>
      <c r="V71" s="7">
        <v>0</v>
      </c>
      <c r="W71" s="7">
        <v>0</v>
      </c>
      <c r="X71" s="7">
        <v>0</v>
      </c>
      <c r="Y71" s="7">
        <f>T71+U71+V71+W71+X71</f>
        <v>6543.1260000000002</v>
      </c>
      <c r="Z71" s="88">
        <v>2024</v>
      </c>
    </row>
    <row r="72" spans="1:26" s="1" customFormat="1" ht="28" customHeight="1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6"/>
      <c r="R72" s="4" t="s">
        <v>69</v>
      </c>
      <c r="S72" s="88" t="s">
        <v>22</v>
      </c>
      <c r="T72" s="20">
        <v>1</v>
      </c>
      <c r="U72" s="21">
        <v>0</v>
      </c>
      <c r="V72" s="21">
        <v>0</v>
      </c>
      <c r="W72" s="21">
        <v>0</v>
      </c>
      <c r="X72" s="21">
        <v>0</v>
      </c>
      <c r="Y72" s="20">
        <v>1</v>
      </c>
      <c r="Z72" s="88">
        <v>2024</v>
      </c>
    </row>
    <row r="73" spans="1:26" s="1" customFormat="1" ht="31">
      <c r="A73" s="5">
        <v>6</v>
      </c>
      <c r="B73" s="5">
        <v>0</v>
      </c>
      <c r="C73" s="5">
        <v>1</v>
      </c>
      <c r="D73" s="5">
        <v>0</v>
      </c>
      <c r="E73" s="5">
        <v>5</v>
      </c>
      <c r="F73" s="5">
        <v>0</v>
      </c>
      <c r="G73" s="5">
        <v>2</v>
      </c>
      <c r="H73" s="5">
        <v>1</v>
      </c>
      <c r="I73" s="5">
        <v>0</v>
      </c>
      <c r="J73" s="5">
        <v>1</v>
      </c>
      <c r="K73" s="5">
        <v>0</v>
      </c>
      <c r="L73" s="5">
        <v>2</v>
      </c>
      <c r="M73" s="5">
        <v>9</v>
      </c>
      <c r="N73" s="5" t="s">
        <v>83</v>
      </c>
      <c r="O73" s="5">
        <v>0</v>
      </c>
      <c r="P73" s="5">
        <v>9</v>
      </c>
      <c r="Q73" s="6">
        <v>8</v>
      </c>
      <c r="R73" s="4" t="s">
        <v>107</v>
      </c>
      <c r="S73" s="88" t="s">
        <v>18</v>
      </c>
      <c r="T73" s="7">
        <v>44490.86</v>
      </c>
      <c r="U73" s="36">
        <v>119492</v>
      </c>
      <c r="V73" s="36">
        <v>0</v>
      </c>
      <c r="W73" s="36">
        <v>47089.627</v>
      </c>
      <c r="X73" s="7">
        <v>0</v>
      </c>
      <c r="Y73" s="7">
        <f>T73+U73+V73+W73+X73</f>
        <v>211072.48699999999</v>
      </c>
      <c r="Z73" s="88">
        <v>2027</v>
      </c>
    </row>
    <row r="74" spans="1:26" s="1" customFormat="1" ht="46.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6"/>
      <c r="R74" s="4" t="s">
        <v>75</v>
      </c>
      <c r="S74" s="88" t="s">
        <v>22</v>
      </c>
      <c r="T74" s="21">
        <v>1</v>
      </c>
      <c r="U74" s="26">
        <v>1</v>
      </c>
      <c r="V74" s="26">
        <v>0</v>
      </c>
      <c r="W74" s="26">
        <v>1</v>
      </c>
      <c r="X74" s="21">
        <v>0</v>
      </c>
      <c r="Y74" s="21">
        <v>1</v>
      </c>
      <c r="Z74" s="88">
        <v>2027</v>
      </c>
    </row>
    <row r="75" spans="1:26" s="1" customFormat="1" ht="31">
      <c r="A75" s="5">
        <v>6</v>
      </c>
      <c r="B75" s="5">
        <v>0</v>
      </c>
      <c r="C75" s="5">
        <v>1</v>
      </c>
      <c r="D75" s="5">
        <v>0</v>
      </c>
      <c r="E75" s="5">
        <v>5</v>
      </c>
      <c r="F75" s="5">
        <v>0</v>
      </c>
      <c r="G75" s="5">
        <v>2</v>
      </c>
      <c r="H75" s="5">
        <v>1</v>
      </c>
      <c r="I75" s="5">
        <v>0</v>
      </c>
      <c r="J75" s="5">
        <v>1</v>
      </c>
      <c r="K75" s="5">
        <v>0</v>
      </c>
      <c r="L75" s="5">
        <v>2</v>
      </c>
      <c r="M75" s="5">
        <v>2</v>
      </c>
      <c r="N75" s="5">
        <v>0</v>
      </c>
      <c r="O75" s="5">
        <v>1</v>
      </c>
      <c r="P75" s="5">
        <v>3</v>
      </c>
      <c r="Q75" s="6">
        <v>0</v>
      </c>
      <c r="R75" s="4" t="s">
        <v>70</v>
      </c>
      <c r="S75" s="88" t="s">
        <v>18</v>
      </c>
      <c r="T75" s="7">
        <v>468.71</v>
      </c>
      <c r="U75" s="7">
        <v>0</v>
      </c>
      <c r="V75" s="7">
        <v>0</v>
      </c>
      <c r="W75" s="7">
        <v>0</v>
      </c>
      <c r="X75" s="7">
        <v>0</v>
      </c>
      <c r="Y75" s="7">
        <f>SUM(T75:X75)</f>
        <v>468.71</v>
      </c>
      <c r="Z75" s="88">
        <v>2024</v>
      </c>
    </row>
    <row r="76" spans="1:26" s="1" customFormat="1" ht="46.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6"/>
      <c r="R76" s="25" t="s">
        <v>77</v>
      </c>
      <c r="S76" s="88" t="s">
        <v>37</v>
      </c>
      <c r="T76" s="21">
        <v>1</v>
      </c>
      <c r="U76" s="21">
        <v>0</v>
      </c>
      <c r="V76" s="21">
        <v>0</v>
      </c>
      <c r="W76" s="21">
        <v>0</v>
      </c>
      <c r="X76" s="21">
        <v>0</v>
      </c>
      <c r="Y76" s="21">
        <v>1</v>
      </c>
      <c r="Z76" s="88">
        <v>2024</v>
      </c>
    </row>
    <row r="77" spans="1:26" s="1" customFormat="1" ht="46.5">
      <c r="A77" s="5">
        <v>6</v>
      </c>
      <c r="B77" s="5">
        <v>0</v>
      </c>
      <c r="C77" s="5">
        <v>1</v>
      </c>
      <c r="D77" s="5">
        <v>0</v>
      </c>
      <c r="E77" s="5">
        <v>5</v>
      </c>
      <c r="F77" s="5">
        <v>0</v>
      </c>
      <c r="G77" s="5">
        <v>2</v>
      </c>
      <c r="H77" s="5">
        <v>1</v>
      </c>
      <c r="I77" s="5">
        <v>0</v>
      </c>
      <c r="J77" s="5">
        <v>1</v>
      </c>
      <c r="K77" s="5">
        <v>0</v>
      </c>
      <c r="L77" s="5">
        <v>2</v>
      </c>
      <c r="M77" s="5">
        <v>9</v>
      </c>
      <c r="N77" s="5" t="s">
        <v>83</v>
      </c>
      <c r="O77" s="5">
        <v>0</v>
      </c>
      <c r="P77" s="5">
        <v>9</v>
      </c>
      <c r="Q77" s="6">
        <v>7</v>
      </c>
      <c r="R77" s="4" t="s">
        <v>106</v>
      </c>
      <c r="S77" s="88" t="s">
        <v>18</v>
      </c>
      <c r="T77" s="7">
        <v>9100</v>
      </c>
      <c r="U77" s="36">
        <v>18236.95</v>
      </c>
      <c r="V77" s="36">
        <v>19940.289000000001</v>
      </c>
      <c r="W77" s="36">
        <v>20618.258999999998</v>
      </c>
      <c r="X77" s="7">
        <v>0</v>
      </c>
      <c r="Y77" s="7">
        <f>T77+U77+V77+W77+X77</f>
        <v>67895.497999999992</v>
      </c>
      <c r="Z77" s="88">
        <v>2027</v>
      </c>
    </row>
    <row r="78" spans="1:26" s="1" customFormat="1" ht="46.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6"/>
      <c r="R78" s="25" t="s">
        <v>77</v>
      </c>
      <c r="S78" s="88" t="s">
        <v>22</v>
      </c>
      <c r="T78" s="21">
        <v>1</v>
      </c>
      <c r="U78" s="26">
        <v>1</v>
      </c>
      <c r="V78" s="26">
        <v>1</v>
      </c>
      <c r="W78" s="26">
        <v>1</v>
      </c>
      <c r="X78" s="21">
        <v>0</v>
      </c>
      <c r="Y78" s="21">
        <v>1</v>
      </c>
      <c r="Z78" s="88">
        <v>2027</v>
      </c>
    </row>
    <row r="79" spans="1:26" s="1" customFormat="1" ht="31">
      <c r="A79" s="5">
        <v>6</v>
      </c>
      <c r="B79" s="5">
        <v>0</v>
      </c>
      <c r="C79" s="5">
        <v>1</v>
      </c>
      <c r="D79" s="5">
        <v>0</v>
      </c>
      <c r="E79" s="5">
        <v>5</v>
      </c>
      <c r="F79" s="5">
        <v>0</v>
      </c>
      <c r="G79" s="5">
        <v>2</v>
      </c>
      <c r="H79" s="5">
        <v>1</v>
      </c>
      <c r="I79" s="5">
        <v>0</v>
      </c>
      <c r="J79" s="5">
        <v>1</v>
      </c>
      <c r="K79" s="5">
        <v>0</v>
      </c>
      <c r="L79" s="5">
        <v>2</v>
      </c>
      <c r="M79" s="5">
        <v>2</v>
      </c>
      <c r="N79" s="5">
        <v>0</v>
      </c>
      <c r="O79" s="5">
        <v>1</v>
      </c>
      <c r="P79" s="5">
        <v>5</v>
      </c>
      <c r="Q79" s="6">
        <v>0</v>
      </c>
      <c r="R79" s="4" t="s">
        <v>105</v>
      </c>
      <c r="S79" s="88" t="s">
        <v>18</v>
      </c>
      <c r="T79" s="7">
        <v>0</v>
      </c>
      <c r="U79" s="36">
        <v>7764.3180000000002</v>
      </c>
      <c r="V79" s="36">
        <v>0</v>
      </c>
      <c r="W79" s="7">
        <v>0</v>
      </c>
      <c r="X79" s="7">
        <v>0</v>
      </c>
      <c r="Y79" s="7">
        <f>T79+U79+V79+W79+X79</f>
        <v>7764.3180000000002</v>
      </c>
      <c r="Z79" s="88">
        <v>2025</v>
      </c>
    </row>
    <row r="80" spans="1:26" s="1" customFormat="1" ht="46.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6"/>
      <c r="R80" s="4" t="s">
        <v>95</v>
      </c>
      <c r="S80" s="88" t="s">
        <v>22</v>
      </c>
      <c r="T80" s="21">
        <v>0</v>
      </c>
      <c r="U80" s="21">
        <v>1</v>
      </c>
      <c r="V80" s="21">
        <v>0</v>
      </c>
      <c r="W80" s="21">
        <v>0</v>
      </c>
      <c r="X80" s="26">
        <v>0</v>
      </c>
      <c r="Y80" s="20">
        <v>1</v>
      </c>
      <c r="Z80" s="88">
        <v>2025</v>
      </c>
    </row>
    <row r="81" spans="1:26" s="1" customFormat="1" ht="31">
      <c r="A81" s="5">
        <v>6</v>
      </c>
      <c r="B81" s="5">
        <v>0</v>
      </c>
      <c r="C81" s="5">
        <v>1</v>
      </c>
      <c r="D81" s="5">
        <v>0</v>
      </c>
      <c r="E81" s="5">
        <v>5</v>
      </c>
      <c r="F81" s="5">
        <v>0</v>
      </c>
      <c r="G81" s="5">
        <v>2</v>
      </c>
      <c r="H81" s="5">
        <v>1</v>
      </c>
      <c r="I81" s="5">
        <v>0</v>
      </c>
      <c r="J81" s="5">
        <v>1</v>
      </c>
      <c r="K81" s="5">
        <v>0</v>
      </c>
      <c r="L81" s="5">
        <v>2</v>
      </c>
      <c r="M81" s="5">
        <v>2</v>
      </c>
      <c r="N81" s="5">
        <v>0</v>
      </c>
      <c r="O81" s="5">
        <v>1</v>
      </c>
      <c r="P81" s="5">
        <v>6</v>
      </c>
      <c r="Q81" s="6">
        <v>0</v>
      </c>
      <c r="R81" s="4" t="s">
        <v>114</v>
      </c>
      <c r="S81" s="88" t="s">
        <v>18</v>
      </c>
      <c r="T81" s="7">
        <v>3623.7809999999999</v>
      </c>
      <c r="U81" s="7">
        <v>0</v>
      </c>
      <c r="V81" s="7">
        <v>0</v>
      </c>
      <c r="W81" s="7">
        <v>0</v>
      </c>
      <c r="X81" s="7">
        <v>0</v>
      </c>
      <c r="Y81" s="7">
        <f>T81+U81+V81+W81+X81</f>
        <v>3623.7809999999999</v>
      </c>
      <c r="Z81" s="88">
        <v>2024</v>
      </c>
    </row>
    <row r="82" spans="1:26" s="1" customFormat="1" ht="52.5" customHeight="1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6"/>
      <c r="R82" s="4" t="s">
        <v>78</v>
      </c>
      <c r="S82" s="88" t="s">
        <v>22</v>
      </c>
      <c r="T82" s="20">
        <v>1</v>
      </c>
      <c r="U82" s="21">
        <v>0</v>
      </c>
      <c r="V82" s="21">
        <v>0</v>
      </c>
      <c r="W82" s="21">
        <v>0</v>
      </c>
      <c r="X82" s="21">
        <v>0</v>
      </c>
      <c r="Y82" s="20">
        <v>1</v>
      </c>
      <c r="Z82" s="88">
        <v>2024</v>
      </c>
    </row>
    <row r="83" spans="1:26" s="1" customFormat="1" ht="52" customHeight="1">
      <c r="A83" s="5">
        <v>6</v>
      </c>
      <c r="B83" s="5">
        <v>0</v>
      </c>
      <c r="C83" s="5">
        <v>1</v>
      </c>
      <c r="D83" s="5">
        <v>0</v>
      </c>
      <c r="E83" s="5">
        <v>5</v>
      </c>
      <c r="F83" s="5">
        <v>0</v>
      </c>
      <c r="G83" s="5">
        <v>2</v>
      </c>
      <c r="H83" s="5">
        <v>1</v>
      </c>
      <c r="I83" s="5">
        <v>0</v>
      </c>
      <c r="J83" s="5">
        <v>1</v>
      </c>
      <c r="K83" s="5">
        <v>0</v>
      </c>
      <c r="L83" s="5">
        <v>2</v>
      </c>
      <c r="M83" s="5">
        <v>2</v>
      </c>
      <c r="N83" s="5">
        <v>0</v>
      </c>
      <c r="O83" s="5">
        <v>1</v>
      </c>
      <c r="P83" s="5">
        <v>7</v>
      </c>
      <c r="Q83" s="6">
        <v>0</v>
      </c>
      <c r="R83" s="4" t="s">
        <v>120</v>
      </c>
      <c r="S83" s="88" t="s">
        <v>18</v>
      </c>
      <c r="T83" s="7">
        <v>6666.549</v>
      </c>
      <c r="U83" s="36">
        <v>31688.35</v>
      </c>
      <c r="V83" s="36">
        <v>0</v>
      </c>
      <c r="W83" s="36">
        <v>2754.96</v>
      </c>
      <c r="X83" s="7">
        <v>0</v>
      </c>
      <c r="Y83" s="7">
        <f>T83+U83+V83+W83+X83</f>
        <v>41109.858999999997</v>
      </c>
      <c r="Z83" s="88">
        <v>2027</v>
      </c>
    </row>
    <row r="84" spans="1:26" s="1" customFormat="1" ht="46.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6"/>
      <c r="R84" s="25" t="s">
        <v>79</v>
      </c>
      <c r="S84" s="88" t="s">
        <v>22</v>
      </c>
      <c r="T84" s="20">
        <v>1</v>
      </c>
      <c r="U84" s="21">
        <v>1</v>
      </c>
      <c r="V84" s="21">
        <v>0</v>
      </c>
      <c r="W84" s="21">
        <v>1</v>
      </c>
      <c r="X84" s="3">
        <v>0</v>
      </c>
      <c r="Y84" s="20">
        <v>1</v>
      </c>
      <c r="Z84" s="88">
        <v>2027</v>
      </c>
    </row>
    <row r="85" spans="1:26" s="1" customFormat="1" ht="55.5" customHeight="1">
      <c r="A85" s="5">
        <v>6</v>
      </c>
      <c r="B85" s="5">
        <v>0</v>
      </c>
      <c r="C85" s="5">
        <v>1</v>
      </c>
      <c r="D85" s="5">
        <v>0</v>
      </c>
      <c r="E85" s="5">
        <v>5</v>
      </c>
      <c r="F85" s="5">
        <v>0</v>
      </c>
      <c r="G85" s="5">
        <v>2</v>
      </c>
      <c r="H85" s="5">
        <v>1</v>
      </c>
      <c r="I85" s="5">
        <v>0</v>
      </c>
      <c r="J85" s="5">
        <v>1</v>
      </c>
      <c r="K85" s="5">
        <v>0</v>
      </c>
      <c r="L85" s="5">
        <v>2</v>
      </c>
      <c r="M85" s="5">
        <v>2</v>
      </c>
      <c r="N85" s="5">
        <v>0</v>
      </c>
      <c r="O85" s="5">
        <v>1</v>
      </c>
      <c r="P85" s="5">
        <v>8</v>
      </c>
      <c r="Q85" s="6">
        <v>0</v>
      </c>
      <c r="R85" s="4" t="s">
        <v>104</v>
      </c>
      <c r="S85" s="88" t="s">
        <v>18</v>
      </c>
      <c r="T85" s="7">
        <v>5358.4170000000004</v>
      </c>
      <c r="U85" s="36">
        <v>0</v>
      </c>
      <c r="V85" s="36">
        <v>0</v>
      </c>
      <c r="W85" s="36">
        <v>0</v>
      </c>
      <c r="X85" s="7">
        <v>0</v>
      </c>
      <c r="Y85" s="7">
        <f>T85+U85+V85+W85+X85</f>
        <v>5358.4170000000004</v>
      </c>
      <c r="Z85" s="88">
        <v>2024</v>
      </c>
    </row>
    <row r="86" spans="1:26" s="1" customFormat="1" ht="47.15" customHeight="1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6"/>
      <c r="R86" s="4" t="s">
        <v>118</v>
      </c>
      <c r="S86" s="88" t="s">
        <v>22</v>
      </c>
      <c r="T86" s="20">
        <v>1</v>
      </c>
      <c r="U86" s="21">
        <v>0</v>
      </c>
      <c r="V86" s="21">
        <v>0</v>
      </c>
      <c r="W86" s="21">
        <v>0</v>
      </c>
      <c r="X86" s="21">
        <v>0</v>
      </c>
      <c r="Y86" s="20">
        <v>1</v>
      </c>
      <c r="Z86" s="88">
        <v>2024</v>
      </c>
    </row>
    <row r="87" spans="1:26" s="1" customFormat="1" ht="32.5" customHeight="1">
      <c r="A87" s="5">
        <v>7</v>
      </c>
      <c r="B87" s="5">
        <v>4</v>
      </c>
      <c r="C87" s="5">
        <v>5</v>
      </c>
      <c r="D87" s="5">
        <v>0</v>
      </c>
      <c r="E87" s="5">
        <v>5</v>
      </c>
      <c r="F87" s="5">
        <v>0</v>
      </c>
      <c r="G87" s="5">
        <v>2</v>
      </c>
      <c r="H87" s="5">
        <v>1</v>
      </c>
      <c r="I87" s="5">
        <v>0</v>
      </c>
      <c r="J87" s="5">
        <v>1</v>
      </c>
      <c r="K87" s="5">
        <v>0</v>
      </c>
      <c r="L87" s="5">
        <v>2</v>
      </c>
      <c r="M87" s="5">
        <v>2</v>
      </c>
      <c r="N87" s="5">
        <v>0</v>
      </c>
      <c r="O87" s="5">
        <v>1</v>
      </c>
      <c r="P87" s="5">
        <v>9</v>
      </c>
      <c r="Q87" s="6">
        <v>0</v>
      </c>
      <c r="R87" s="29" t="s">
        <v>94</v>
      </c>
      <c r="S87" s="88" t="s">
        <v>18</v>
      </c>
      <c r="T87" s="7">
        <v>0</v>
      </c>
      <c r="U87" s="7">
        <v>5000</v>
      </c>
      <c r="V87" s="7">
        <v>0</v>
      </c>
      <c r="W87" s="7">
        <v>0</v>
      </c>
      <c r="X87" s="7">
        <v>0</v>
      </c>
      <c r="Y87" s="7">
        <f>T87+U87+V87+W87+X87</f>
        <v>5000</v>
      </c>
      <c r="Z87" s="88">
        <v>2025</v>
      </c>
    </row>
    <row r="88" spans="1:26" s="1" customFormat="1" ht="21" customHeight="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6"/>
      <c r="R88" s="4" t="s">
        <v>84</v>
      </c>
      <c r="S88" s="88" t="s">
        <v>23</v>
      </c>
      <c r="T88" s="21">
        <v>0</v>
      </c>
      <c r="U88" s="21">
        <v>26</v>
      </c>
      <c r="V88" s="21">
        <v>0</v>
      </c>
      <c r="W88" s="21">
        <v>0</v>
      </c>
      <c r="X88" s="3">
        <v>0</v>
      </c>
      <c r="Y88" s="21">
        <v>26</v>
      </c>
      <c r="Z88" s="88">
        <v>2025</v>
      </c>
    </row>
    <row r="89" spans="1:26" s="1" customFormat="1" ht="31">
      <c r="A89" s="5">
        <v>6</v>
      </c>
      <c r="B89" s="5">
        <v>0</v>
      </c>
      <c r="C89" s="5">
        <v>1</v>
      </c>
      <c r="D89" s="5">
        <v>0</v>
      </c>
      <c r="E89" s="5">
        <v>5</v>
      </c>
      <c r="F89" s="5">
        <v>0</v>
      </c>
      <c r="G89" s="5">
        <v>2</v>
      </c>
      <c r="H89" s="5">
        <v>1</v>
      </c>
      <c r="I89" s="5">
        <v>0</v>
      </c>
      <c r="J89" s="5">
        <v>1</v>
      </c>
      <c r="K89" s="5">
        <v>0</v>
      </c>
      <c r="L89" s="5">
        <v>2</v>
      </c>
      <c r="M89" s="5">
        <v>2</v>
      </c>
      <c r="N89" s="5">
        <v>0</v>
      </c>
      <c r="O89" s="5">
        <v>2</v>
      </c>
      <c r="P89" s="5">
        <v>0</v>
      </c>
      <c r="Q89" s="6">
        <v>0</v>
      </c>
      <c r="R89" s="4" t="s">
        <v>112</v>
      </c>
      <c r="S89" s="88" t="s">
        <v>18</v>
      </c>
      <c r="T89" s="7">
        <v>0</v>
      </c>
      <c r="U89" s="36">
        <v>0</v>
      </c>
      <c r="V89" s="36">
        <v>0</v>
      </c>
      <c r="W89" s="7">
        <v>21359.43</v>
      </c>
      <c r="X89" s="7">
        <v>0</v>
      </c>
      <c r="Y89" s="7">
        <f>SUM(T89:X89)</f>
        <v>21359.43</v>
      </c>
      <c r="Z89" s="88">
        <v>2027</v>
      </c>
    </row>
    <row r="90" spans="1:26" s="1" customFormat="1" ht="46.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6"/>
      <c r="R90" s="4" t="s">
        <v>111</v>
      </c>
      <c r="S90" s="88" t="s">
        <v>22</v>
      </c>
      <c r="T90" s="20">
        <v>0</v>
      </c>
      <c r="U90" s="20">
        <v>0</v>
      </c>
      <c r="V90" s="20">
        <v>0</v>
      </c>
      <c r="W90" s="20">
        <v>1</v>
      </c>
      <c r="X90" s="20">
        <v>0</v>
      </c>
      <c r="Y90" s="20">
        <v>1</v>
      </c>
      <c r="Z90" s="88">
        <v>2027</v>
      </c>
    </row>
    <row r="91" spans="1:26" s="1" customFormat="1" ht="46.5">
      <c r="A91" s="5">
        <v>6</v>
      </c>
      <c r="B91" s="5">
        <v>0</v>
      </c>
      <c r="C91" s="5">
        <v>1</v>
      </c>
      <c r="D91" s="5">
        <v>0</v>
      </c>
      <c r="E91" s="5">
        <v>5</v>
      </c>
      <c r="F91" s="5">
        <v>0</v>
      </c>
      <c r="G91" s="5">
        <v>2</v>
      </c>
      <c r="H91" s="5">
        <v>1</v>
      </c>
      <c r="I91" s="5">
        <v>0</v>
      </c>
      <c r="J91" s="5">
        <v>1</v>
      </c>
      <c r="K91" s="5">
        <v>0</v>
      </c>
      <c r="L91" s="5">
        <v>2</v>
      </c>
      <c r="M91" s="5">
        <v>2</v>
      </c>
      <c r="N91" s="5">
        <v>0</v>
      </c>
      <c r="O91" s="5">
        <v>2</v>
      </c>
      <c r="P91" s="5">
        <v>1</v>
      </c>
      <c r="Q91" s="6">
        <v>0</v>
      </c>
      <c r="R91" s="4" t="s">
        <v>121</v>
      </c>
      <c r="S91" s="88" t="s">
        <v>18</v>
      </c>
      <c r="T91" s="7">
        <v>0</v>
      </c>
      <c r="U91" s="36">
        <v>2620.5230000000001</v>
      </c>
      <c r="V91" s="36">
        <v>0</v>
      </c>
      <c r="W91" s="7">
        <v>0</v>
      </c>
      <c r="X91" s="7">
        <v>0</v>
      </c>
      <c r="Y91" s="7">
        <f>SUM(T91:X91)</f>
        <v>2620.5230000000001</v>
      </c>
      <c r="Z91" s="88">
        <v>2025</v>
      </c>
    </row>
    <row r="92" spans="1:26" s="1" customFormat="1" ht="46.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6"/>
      <c r="R92" s="4" t="s">
        <v>110</v>
      </c>
      <c r="S92" s="88" t="s">
        <v>22</v>
      </c>
      <c r="T92" s="20">
        <v>0</v>
      </c>
      <c r="U92" s="20">
        <v>1</v>
      </c>
      <c r="V92" s="20">
        <v>0</v>
      </c>
      <c r="W92" s="20">
        <v>0</v>
      </c>
      <c r="X92" s="20">
        <v>0</v>
      </c>
      <c r="Y92" s="20">
        <v>1</v>
      </c>
      <c r="Z92" s="88">
        <v>2025</v>
      </c>
    </row>
    <row r="93" spans="1:26" s="1" customFormat="1" ht="49" customHeight="1">
      <c r="A93" s="5">
        <v>6</v>
      </c>
      <c r="B93" s="5">
        <v>0</v>
      </c>
      <c r="C93" s="5">
        <v>1</v>
      </c>
      <c r="D93" s="5">
        <v>0</v>
      </c>
      <c r="E93" s="5">
        <v>5</v>
      </c>
      <c r="F93" s="5">
        <v>0</v>
      </c>
      <c r="G93" s="5">
        <v>2</v>
      </c>
      <c r="H93" s="5">
        <v>1</v>
      </c>
      <c r="I93" s="5">
        <v>0</v>
      </c>
      <c r="J93" s="5">
        <v>1</v>
      </c>
      <c r="K93" s="5">
        <v>0</v>
      </c>
      <c r="L93" s="5">
        <v>2</v>
      </c>
      <c r="M93" s="5">
        <v>2</v>
      </c>
      <c r="N93" s="5">
        <v>0</v>
      </c>
      <c r="O93" s="5">
        <v>2</v>
      </c>
      <c r="P93" s="5">
        <v>2</v>
      </c>
      <c r="Q93" s="6">
        <v>0</v>
      </c>
      <c r="R93" s="4" t="s">
        <v>102</v>
      </c>
      <c r="S93" s="88" t="s">
        <v>18</v>
      </c>
      <c r="T93" s="7">
        <v>0</v>
      </c>
      <c r="U93" s="36">
        <v>184.64400000000001</v>
      </c>
      <c r="V93" s="36">
        <v>0</v>
      </c>
      <c r="W93" s="36">
        <v>0</v>
      </c>
      <c r="X93" s="7">
        <v>0</v>
      </c>
      <c r="Y93" s="7">
        <f>T93+U93+V93+W93+X93</f>
        <v>184.64400000000001</v>
      </c>
      <c r="Z93" s="88">
        <v>2025</v>
      </c>
    </row>
    <row r="94" spans="1:26" s="1" customFormat="1" ht="47.15" customHeight="1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6"/>
      <c r="R94" s="4" t="s">
        <v>80</v>
      </c>
      <c r="S94" s="88" t="s">
        <v>22</v>
      </c>
      <c r="T94" s="20">
        <v>0</v>
      </c>
      <c r="U94" s="21">
        <v>1</v>
      </c>
      <c r="V94" s="21">
        <v>0</v>
      </c>
      <c r="W94" s="21">
        <v>0</v>
      </c>
      <c r="X94" s="21">
        <v>0</v>
      </c>
      <c r="Y94" s="20">
        <v>1</v>
      </c>
      <c r="Z94" s="88">
        <v>2025</v>
      </c>
    </row>
    <row r="95" spans="1:26" s="1" customFormat="1" ht="46.5">
      <c r="A95" s="5">
        <v>6</v>
      </c>
      <c r="B95" s="5">
        <v>0</v>
      </c>
      <c r="C95" s="5">
        <v>1</v>
      </c>
      <c r="D95" s="5">
        <v>0</v>
      </c>
      <c r="E95" s="5">
        <v>5</v>
      </c>
      <c r="F95" s="5">
        <v>0</v>
      </c>
      <c r="G95" s="5">
        <v>2</v>
      </c>
      <c r="H95" s="5">
        <v>1</v>
      </c>
      <c r="I95" s="5">
        <v>0</v>
      </c>
      <c r="J95" s="5">
        <v>1</v>
      </c>
      <c r="K95" s="5">
        <v>0</v>
      </c>
      <c r="L95" s="5">
        <v>2</v>
      </c>
      <c r="M95" s="5">
        <v>2</v>
      </c>
      <c r="N95" s="5">
        <v>0</v>
      </c>
      <c r="O95" s="5">
        <v>2</v>
      </c>
      <c r="P95" s="5">
        <v>3</v>
      </c>
      <c r="Q95" s="6">
        <v>0</v>
      </c>
      <c r="R95" s="4" t="s">
        <v>103</v>
      </c>
      <c r="S95" s="88" t="s">
        <v>18</v>
      </c>
      <c r="T95" s="7">
        <v>0</v>
      </c>
      <c r="U95" s="36">
        <v>1238.213</v>
      </c>
      <c r="V95" s="36">
        <v>0</v>
      </c>
      <c r="W95" s="36">
        <v>0</v>
      </c>
      <c r="X95" s="7">
        <v>0</v>
      </c>
      <c r="Y95" s="7">
        <f>T95+U95+V95+W95+X95</f>
        <v>1238.213</v>
      </c>
      <c r="Z95" s="88">
        <v>2025</v>
      </c>
    </row>
    <row r="96" spans="1:26" s="1" customFormat="1" ht="46.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6"/>
      <c r="R96" s="4" t="s">
        <v>113</v>
      </c>
      <c r="S96" s="88" t="s">
        <v>22</v>
      </c>
      <c r="T96" s="21">
        <v>0</v>
      </c>
      <c r="U96" s="26">
        <v>1</v>
      </c>
      <c r="V96" s="26">
        <v>0</v>
      </c>
      <c r="W96" s="26">
        <v>0</v>
      </c>
      <c r="X96" s="21">
        <v>0</v>
      </c>
      <c r="Y96" s="21">
        <v>1</v>
      </c>
      <c r="Z96" s="88">
        <v>2025</v>
      </c>
    </row>
    <row r="97" spans="1:27" s="1" customFormat="1" ht="31">
      <c r="A97" s="5">
        <v>6</v>
      </c>
      <c r="B97" s="5">
        <v>0</v>
      </c>
      <c r="C97" s="5">
        <v>1</v>
      </c>
      <c r="D97" s="5">
        <v>0</v>
      </c>
      <c r="E97" s="5">
        <v>5</v>
      </c>
      <c r="F97" s="5">
        <v>0</v>
      </c>
      <c r="G97" s="5">
        <v>2</v>
      </c>
      <c r="H97" s="5">
        <v>1</v>
      </c>
      <c r="I97" s="5">
        <v>0</v>
      </c>
      <c r="J97" s="5">
        <v>1</v>
      </c>
      <c r="K97" s="5">
        <v>0</v>
      </c>
      <c r="L97" s="5">
        <v>2</v>
      </c>
      <c r="M97" s="5">
        <v>9</v>
      </c>
      <c r="N97" s="5" t="s">
        <v>83</v>
      </c>
      <c r="O97" s="5">
        <v>1</v>
      </c>
      <c r="P97" s="5">
        <v>0</v>
      </c>
      <c r="Q97" s="6">
        <v>0</v>
      </c>
      <c r="R97" s="4" t="s">
        <v>123</v>
      </c>
      <c r="S97" s="88" t="s">
        <v>18</v>
      </c>
      <c r="T97" s="7">
        <v>0</v>
      </c>
      <c r="U97" s="36">
        <v>397.43299999999999</v>
      </c>
      <c r="V97" s="36">
        <v>0</v>
      </c>
      <c r="W97" s="36">
        <v>0</v>
      </c>
      <c r="X97" s="7">
        <v>0</v>
      </c>
      <c r="Y97" s="7">
        <f>T97+U97+V97+W97+X97</f>
        <v>397.43299999999999</v>
      </c>
      <c r="Z97" s="88">
        <v>2025</v>
      </c>
    </row>
    <row r="98" spans="1:27" s="1" customFormat="1" ht="31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6"/>
      <c r="R98" s="4" t="s">
        <v>116</v>
      </c>
      <c r="S98" s="88" t="s">
        <v>22</v>
      </c>
      <c r="T98" s="20">
        <v>0</v>
      </c>
      <c r="U98" s="21">
        <v>1</v>
      </c>
      <c r="V98" s="21">
        <v>0</v>
      </c>
      <c r="W98" s="21">
        <v>0</v>
      </c>
      <c r="X98" s="21">
        <v>0</v>
      </c>
      <c r="Y98" s="20">
        <v>1</v>
      </c>
      <c r="Z98" s="88">
        <v>2025</v>
      </c>
    </row>
    <row r="99" spans="1:27" s="1" customFormat="1" ht="50" customHeight="1">
      <c r="A99" s="5">
        <v>6</v>
      </c>
      <c r="B99" s="5">
        <v>0</v>
      </c>
      <c r="C99" s="5">
        <v>1</v>
      </c>
      <c r="D99" s="5">
        <v>0</v>
      </c>
      <c r="E99" s="5">
        <v>5</v>
      </c>
      <c r="F99" s="5">
        <v>0</v>
      </c>
      <c r="G99" s="5">
        <v>2</v>
      </c>
      <c r="H99" s="5">
        <v>1</v>
      </c>
      <c r="I99" s="5">
        <v>0</v>
      </c>
      <c r="J99" s="5">
        <v>1</v>
      </c>
      <c r="K99" s="5">
        <v>0</v>
      </c>
      <c r="L99" s="5">
        <v>2</v>
      </c>
      <c r="M99" s="5">
        <v>2</v>
      </c>
      <c r="N99" s="5">
        <v>0</v>
      </c>
      <c r="O99" s="5">
        <v>2</v>
      </c>
      <c r="P99" s="5">
        <v>5</v>
      </c>
      <c r="Q99" s="6">
        <v>0</v>
      </c>
      <c r="R99" s="4" t="s">
        <v>122</v>
      </c>
      <c r="S99" s="88" t="s">
        <v>18</v>
      </c>
      <c r="T99" s="7">
        <v>0</v>
      </c>
      <c r="U99" s="36">
        <v>1036.2339999999999</v>
      </c>
      <c r="V99" s="36">
        <v>0</v>
      </c>
      <c r="W99" s="36">
        <v>0</v>
      </c>
      <c r="X99" s="7">
        <v>0</v>
      </c>
      <c r="Y99" s="7">
        <f>T99+U99+V99+W99+X99</f>
        <v>1036.2339999999999</v>
      </c>
      <c r="Z99" s="88">
        <v>2025</v>
      </c>
    </row>
    <row r="100" spans="1:27" s="1" customFormat="1" ht="46.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6"/>
      <c r="R100" s="4" t="s">
        <v>117</v>
      </c>
      <c r="S100" s="88" t="s">
        <v>22</v>
      </c>
      <c r="T100" s="20">
        <v>0</v>
      </c>
      <c r="U100" s="21">
        <v>1</v>
      </c>
      <c r="V100" s="21">
        <v>0</v>
      </c>
      <c r="W100" s="21">
        <v>0</v>
      </c>
      <c r="X100" s="21">
        <v>0</v>
      </c>
      <c r="Y100" s="20">
        <v>1</v>
      </c>
      <c r="Z100" s="88">
        <v>2025</v>
      </c>
    </row>
    <row r="101" spans="1:27" s="1" customFormat="1" ht="32.15" customHeight="1">
      <c r="A101" s="5">
        <v>6</v>
      </c>
      <c r="B101" s="5">
        <v>0</v>
      </c>
      <c r="C101" s="5">
        <v>1</v>
      </c>
      <c r="D101" s="5">
        <v>0</v>
      </c>
      <c r="E101" s="5">
        <v>5</v>
      </c>
      <c r="F101" s="5">
        <v>0</v>
      </c>
      <c r="G101" s="5">
        <v>1</v>
      </c>
      <c r="H101" s="5">
        <v>1</v>
      </c>
      <c r="I101" s="5">
        <v>0</v>
      </c>
      <c r="J101" s="5">
        <v>1</v>
      </c>
      <c r="K101" s="5">
        <v>0</v>
      </c>
      <c r="L101" s="5">
        <v>3</v>
      </c>
      <c r="M101" s="5">
        <v>0</v>
      </c>
      <c r="N101" s="5">
        <v>0</v>
      </c>
      <c r="O101" s="5">
        <v>0</v>
      </c>
      <c r="P101" s="5">
        <v>0</v>
      </c>
      <c r="Q101" s="6">
        <v>0</v>
      </c>
      <c r="R101" s="111" t="s">
        <v>98</v>
      </c>
      <c r="S101" s="116" t="s">
        <v>18</v>
      </c>
      <c r="T101" s="22">
        <f t="shared" ref="T101:X101" si="7">T104+T107</f>
        <v>27903.822</v>
      </c>
      <c r="U101" s="22">
        <f>U104+U107</f>
        <v>2924.6680000000001</v>
      </c>
      <c r="V101" s="22">
        <f t="shared" si="7"/>
        <v>0</v>
      </c>
      <c r="W101" s="22">
        <f t="shared" si="7"/>
        <v>0</v>
      </c>
      <c r="X101" s="22">
        <f t="shared" si="7"/>
        <v>0</v>
      </c>
      <c r="Y101" s="30">
        <f>T101+U101+V101+W101+X101</f>
        <v>30828.49</v>
      </c>
      <c r="Z101" s="88">
        <v>2025</v>
      </c>
      <c r="AA101" s="32"/>
    </row>
    <row r="102" spans="1:27" s="1" customFormat="1" ht="29.15" customHeight="1">
      <c r="A102" s="5">
        <v>7</v>
      </c>
      <c r="B102" s="5">
        <v>4</v>
      </c>
      <c r="C102" s="5">
        <v>5</v>
      </c>
      <c r="D102" s="5">
        <v>0</v>
      </c>
      <c r="E102" s="5">
        <v>5</v>
      </c>
      <c r="F102" s="5">
        <v>0</v>
      </c>
      <c r="G102" s="5">
        <v>1</v>
      </c>
      <c r="H102" s="5">
        <v>1</v>
      </c>
      <c r="I102" s="5">
        <v>0</v>
      </c>
      <c r="J102" s="5">
        <v>1</v>
      </c>
      <c r="K102" s="5">
        <v>0</v>
      </c>
      <c r="L102" s="5">
        <v>3</v>
      </c>
      <c r="M102" s="5">
        <v>0</v>
      </c>
      <c r="N102" s="5">
        <v>0</v>
      </c>
      <c r="O102" s="5">
        <v>0</v>
      </c>
      <c r="P102" s="5">
        <v>0</v>
      </c>
      <c r="Q102" s="6">
        <v>0</v>
      </c>
      <c r="R102" s="112"/>
      <c r="S102" s="115"/>
      <c r="T102" s="22">
        <f>T105+T108</f>
        <v>0</v>
      </c>
      <c r="U102" s="22">
        <f t="shared" ref="U102:X102" si="8">U105+U108</f>
        <v>23447.111000000001</v>
      </c>
      <c r="V102" s="22">
        <f t="shared" si="8"/>
        <v>10202.916999999999</v>
      </c>
      <c r="W102" s="22">
        <f t="shared" si="8"/>
        <v>10202.916999999999</v>
      </c>
      <c r="X102" s="22">
        <f t="shared" si="8"/>
        <v>0</v>
      </c>
      <c r="Y102" s="30">
        <f>T102+U102+V102+W102+X102</f>
        <v>43852.945</v>
      </c>
      <c r="Z102" s="88">
        <v>2027</v>
      </c>
    </row>
    <row r="103" spans="1:27" s="1" customFormat="1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6"/>
      <c r="R103" s="4" t="s">
        <v>57</v>
      </c>
      <c r="S103" s="88" t="s">
        <v>22</v>
      </c>
      <c r="T103" s="21">
        <v>1</v>
      </c>
      <c r="U103" s="21">
        <v>1</v>
      </c>
      <c r="V103" s="21">
        <v>1</v>
      </c>
      <c r="W103" s="21">
        <v>1</v>
      </c>
      <c r="X103" s="3">
        <v>0</v>
      </c>
      <c r="Y103" s="21">
        <v>1</v>
      </c>
      <c r="Z103" s="88">
        <v>2027</v>
      </c>
    </row>
    <row r="104" spans="1:27" s="1" customFormat="1" ht="31" customHeight="1">
      <c r="A104" s="5">
        <v>6</v>
      </c>
      <c r="B104" s="5">
        <v>0</v>
      </c>
      <c r="C104" s="5">
        <v>1</v>
      </c>
      <c r="D104" s="94">
        <v>0</v>
      </c>
      <c r="E104" s="94">
        <v>5</v>
      </c>
      <c r="F104" s="94">
        <v>0</v>
      </c>
      <c r="G104" s="94">
        <v>1</v>
      </c>
      <c r="H104" s="94">
        <v>1</v>
      </c>
      <c r="I104" s="94">
        <v>0</v>
      </c>
      <c r="J104" s="94">
        <v>1</v>
      </c>
      <c r="K104" s="94">
        <v>0</v>
      </c>
      <c r="L104" s="94">
        <v>3</v>
      </c>
      <c r="M104" s="94">
        <v>2</v>
      </c>
      <c r="N104" s="94">
        <v>0</v>
      </c>
      <c r="O104" s="94">
        <v>0</v>
      </c>
      <c r="P104" s="94">
        <v>1</v>
      </c>
      <c r="Q104" s="96">
        <v>0</v>
      </c>
      <c r="R104" s="98" t="s">
        <v>50</v>
      </c>
      <c r="S104" s="88" t="s">
        <v>18</v>
      </c>
      <c r="T104" s="16">
        <v>16102.112999999999</v>
      </c>
      <c r="U104" s="16">
        <v>2253.6260000000002</v>
      </c>
      <c r="V104" s="16">
        <v>0</v>
      </c>
      <c r="W104" s="16">
        <v>0</v>
      </c>
      <c r="X104" s="16">
        <v>0</v>
      </c>
      <c r="Y104" s="7">
        <f>T104+U104+V104+W104+X104</f>
        <v>18355.739000000001</v>
      </c>
      <c r="Z104" s="88">
        <v>2025</v>
      </c>
    </row>
    <row r="105" spans="1:27" s="1" customFormat="1" ht="22.5" customHeight="1">
      <c r="A105" s="5">
        <v>7</v>
      </c>
      <c r="B105" s="5">
        <v>4</v>
      </c>
      <c r="C105" s="5">
        <v>5</v>
      </c>
      <c r="D105" s="95"/>
      <c r="E105" s="95"/>
      <c r="F105" s="95"/>
      <c r="G105" s="95"/>
      <c r="H105" s="95"/>
      <c r="I105" s="95"/>
      <c r="J105" s="95"/>
      <c r="K105" s="95"/>
      <c r="L105" s="95"/>
      <c r="M105" s="95"/>
      <c r="N105" s="95"/>
      <c r="O105" s="95"/>
      <c r="P105" s="95"/>
      <c r="Q105" s="97"/>
      <c r="R105" s="99"/>
      <c r="S105" s="88" t="s">
        <v>18</v>
      </c>
      <c r="T105" s="16">
        <v>0</v>
      </c>
      <c r="U105" s="16">
        <v>4874.8720000000003</v>
      </c>
      <c r="V105" s="16">
        <v>4173.78</v>
      </c>
      <c r="W105" s="16">
        <v>4173.78</v>
      </c>
      <c r="X105" s="16">
        <v>0</v>
      </c>
      <c r="Y105" s="7">
        <f>T105+U105+V105+W105+X105</f>
        <v>13222.432000000001</v>
      </c>
      <c r="Z105" s="88">
        <v>2027</v>
      </c>
    </row>
    <row r="106" spans="1:27" s="1" customFormat="1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6"/>
      <c r="R106" s="4" t="s">
        <v>30</v>
      </c>
      <c r="S106" s="88" t="s">
        <v>23</v>
      </c>
      <c r="T106" s="21">
        <v>1285</v>
      </c>
      <c r="U106" s="21">
        <v>1285</v>
      </c>
      <c r="V106" s="21">
        <v>1285</v>
      </c>
      <c r="W106" s="21">
        <v>1285</v>
      </c>
      <c r="X106" s="21">
        <v>0</v>
      </c>
      <c r="Y106" s="21">
        <v>1285</v>
      </c>
      <c r="Z106" s="88">
        <v>2027</v>
      </c>
    </row>
    <row r="107" spans="1:27" s="1" customFormat="1" ht="31" customHeight="1">
      <c r="A107" s="5">
        <v>6</v>
      </c>
      <c r="B107" s="5">
        <v>0</v>
      </c>
      <c r="C107" s="5">
        <v>1</v>
      </c>
      <c r="D107" s="94">
        <v>0</v>
      </c>
      <c r="E107" s="94">
        <v>5</v>
      </c>
      <c r="F107" s="94">
        <v>0</v>
      </c>
      <c r="G107" s="94">
        <v>1</v>
      </c>
      <c r="H107" s="94">
        <v>1</v>
      </c>
      <c r="I107" s="94">
        <v>0</v>
      </c>
      <c r="J107" s="94">
        <v>1</v>
      </c>
      <c r="K107" s="94">
        <v>0</v>
      </c>
      <c r="L107" s="94">
        <v>3</v>
      </c>
      <c r="M107" s="94">
        <v>2</v>
      </c>
      <c r="N107" s="94">
        <v>0</v>
      </c>
      <c r="O107" s="94">
        <v>0</v>
      </c>
      <c r="P107" s="94">
        <v>2</v>
      </c>
      <c r="Q107" s="96">
        <v>0</v>
      </c>
      <c r="R107" s="98" t="s">
        <v>51</v>
      </c>
      <c r="S107" s="88" t="s">
        <v>18</v>
      </c>
      <c r="T107" s="16">
        <v>11801.709000000001</v>
      </c>
      <c r="U107" s="16">
        <v>671.04200000000003</v>
      </c>
      <c r="V107" s="16">
        <v>0</v>
      </c>
      <c r="W107" s="16">
        <v>0</v>
      </c>
      <c r="X107" s="16">
        <v>0</v>
      </c>
      <c r="Y107" s="7">
        <f>T107+U107+V107+W107+X107</f>
        <v>12472.751</v>
      </c>
      <c r="Z107" s="88">
        <v>2025</v>
      </c>
    </row>
    <row r="108" spans="1:27" s="1" customFormat="1" ht="21" customHeight="1">
      <c r="A108" s="5">
        <v>7</v>
      </c>
      <c r="B108" s="5">
        <v>4</v>
      </c>
      <c r="C108" s="5">
        <v>5</v>
      </c>
      <c r="D108" s="95"/>
      <c r="E108" s="95"/>
      <c r="F108" s="95"/>
      <c r="G108" s="95"/>
      <c r="H108" s="95"/>
      <c r="I108" s="95"/>
      <c r="J108" s="95"/>
      <c r="K108" s="95"/>
      <c r="L108" s="95"/>
      <c r="M108" s="95"/>
      <c r="N108" s="95"/>
      <c r="O108" s="95"/>
      <c r="P108" s="95"/>
      <c r="Q108" s="97"/>
      <c r="R108" s="99"/>
      <c r="S108" s="88" t="s">
        <v>18</v>
      </c>
      <c r="T108" s="16">
        <v>0</v>
      </c>
      <c r="U108" s="16">
        <v>18572.239000000001</v>
      </c>
      <c r="V108" s="16">
        <v>6029.1369999999997</v>
      </c>
      <c r="W108" s="16">
        <v>6029.1369999999997</v>
      </c>
      <c r="X108" s="16">
        <v>0</v>
      </c>
      <c r="Y108" s="7">
        <f>T108+U108+V108+W108+X108</f>
        <v>30630.512999999999</v>
      </c>
      <c r="Z108" s="88">
        <v>2027</v>
      </c>
    </row>
    <row r="109" spans="1:27" s="1" customFormat="1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6"/>
      <c r="R109" s="4" t="s">
        <v>31</v>
      </c>
      <c r="S109" s="88" t="s">
        <v>23</v>
      </c>
      <c r="T109" s="21">
        <v>19</v>
      </c>
      <c r="U109" s="21">
        <v>19</v>
      </c>
      <c r="V109" s="21">
        <v>19</v>
      </c>
      <c r="W109" s="21">
        <v>19</v>
      </c>
      <c r="X109" s="21">
        <v>0</v>
      </c>
      <c r="Y109" s="21">
        <f>T109+U109+V109+W109+X109</f>
        <v>76</v>
      </c>
      <c r="Z109" s="88">
        <v>2027</v>
      </c>
    </row>
    <row r="110" spans="1:27" s="17" customFormat="1" ht="20.5" customHeight="1">
      <c r="A110" s="5">
        <v>6</v>
      </c>
      <c r="B110" s="5">
        <v>0</v>
      </c>
      <c r="C110" s="5">
        <v>1</v>
      </c>
      <c r="D110" s="5">
        <v>1</v>
      </c>
      <c r="E110" s="5">
        <v>0</v>
      </c>
      <c r="F110" s="5">
        <v>0</v>
      </c>
      <c r="G110" s="5">
        <v>3</v>
      </c>
      <c r="H110" s="5">
        <v>1</v>
      </c>
      <c r="I110" s="5">
        <v>0</v>
      </c>
      <c r="J110" s="5">
        <v>1</v>
      </c>
      <c r="K110" s="5">
        <v>0</v>
      </c>
      <c r="L110" s="5">
        <v>4</v>
      </c>
      <c r="M110" s="5">
        <v>0</v>
      </c>
      <c r="N110" s="5">
        <v>0</v>
      </c>
      <c r="O110" s="5">
        <v>0</v>
      </c>
      <c r="P110" s="5">
        <v>0</v>
      </c>
      <c r="Q110" s="6">
        <v>0</v>
      </c>
      <c r="R110" s="121" t="s">
        <v>68</v>
      </c>
      <c r="S110" s="119" t="s">
        <v>18</v>
      </c>
      <c r="T110" s="22">
        <f>T113+T116+T119</f>
        <v>20187.311999999998</v>
      </c>
      <c r="U110" s="22">
        <f t="shared" ref="U110:X110" si="9">U113+U116+U119</f>
        <v>0</v>
      </c>
      <c r="V110" s="22">
        <f t="shared" si="9"/>
        <v>0</v>
      </c>
      <c r="W110" s="22">
        <f t="shared" si="9"/>
        <v>0</v>
      </c>
      <c r="X110" s="22">
        <f t="shared" si="9"/>
        <v>0</v>
      </c>
      <c r="Y110" s="30">
        <f>T110+U110+V110+W110+X110</f>
        <v>20187.311999999998</v>
      </c>
      <c r="Z110" s="8">
        <v>2024</v>
      </c>
      <c r="AA110" s="77"/>
    </row>
    <row r="111" spans="1:27" s="17" customFormat="1" ht="19" customHeight="1">
      <c r="A111" s="5">
        <v>7</v>
      </c>
      <c r="B111" s="5">
        <v>4</v>
      </c>
      <c r="C111" s="5">
        <v>5</v>
      </c>
      <c r="D111" s="5">
        <v>1</v>
      </c>
      <c r="E111" s="5">
        <v>0</v>
      </c>
      <c r="F111" s="5">
        <v>0</v>
      </c>
      <c r="G111" s="5">
        <v>3</v>
      </c>
      <c r="H111" s="5">
        <v>1</v>
      </c>
      <c r="I111" s="5">
        <v>0</v>
      </c>
      <c r="J111" s="5">
        <v>1</v>
      </c>
      <c r="K111" s="5">
        <v>0</v>
      </c>
      <c r="L111" s="5">
        <v>4</v>
      </c>
      <c r="M111" s="5">
        <v>0</v>
      </c>
      <c r="N111" s="5">
        <v>0</v>
      </c>
      <c r="O111" s="5">
        <v>0</v>
      </c>
      <c r="P111" s="5">
        <v>0</v>
      </c>
      <c r="Q111" s="6">
        <v>0</v>
      </c>
      <c r="R111" s="122"/>
      <c r="S111" s="120"/>
      <c r="T111" s="22">
        <f>T114+T117+T120</f>
        <v>0</v>
      </c>
      <c r="U111" s="22">
        <f t="shared" ref="U111:X111" si="10">U114+U117+U120</f>
        <v>21094.612999999998</v>
      </c>
      <c r="V111" s="22">
        <f t="shared" si="10"/>
        <v>4246.9430000000002</v>
      </c>
      <c r="W111" s="22">
        <f t="shared" si="10"/>
        <v>4246.9430000000002</v>
      </c>
      <c r="X111" s="22">
        <f t="shared" si="10"/>
        <v>0</v>
      </c>
      <c r="Y111" s="22">
        <f>T111+U111+V111+W111+X111</f>
        <v>29588.498999999996</v>
      </c>
      <c r="Z111" s="8">
        <v>2027</v>
      </c>
      <c r="AA111" s="77"/>
    </row>
    <row r="112" spans="1:27" s="1" customFormat="1" ht="21.6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6"/>
      <c r="R112" s="2" t="s">
        <v>30</v>
      </c>
      <c r="S112" s="88" t="s">
        <v>23</v>
      </c>
      <c r="T112" s="20">
        <v>1</v>
      </c>
      <c r="U112" s="20">
        <v>1</v>
      </c>
      <c r="V112" s="20">
        <v>1</v>
      </c>
      <c r="W112" s="20">
        <v>1</v>
      </c>
      <c r="X112" s="20">
        <v>0</v>
      </c>
      <c r="Y112" s="20">
        <f>+U112+V112+W112</f>
        <v>3</v>
      </c>
      <c r="Z112" s="88">
        <v>2027</v>
      </c>
    </row>
    <row r="113" spans="1:26" s="1" customFormat="1" ht="31" customHeight="1">
      <c r="A113" s="5">
        <v>6</v>
      </c>
      <c r="B113" s="5">
        <v>0</v>
      </c>
      <c r="C113" s="5">
        <v>1</v>
      </c>
      <c r="D113" s="94">
        <v>1</v>
      </c>
      <c r="E113" s="94">
        <v>0</v>
      </c>
      <c r="F113" s="94">
        <v>0</v>
      </c>
      <c r="G113" s="94">
        <v>4</v>
      </c>
      <c r="H113" s="94">
        <v>1</v>
      </c>
      <c r="I113" s="94">
        <v>0</v>
      </c>
      <c r="J113" s="94">
        <v>1</v>
      </c>
      <c r="K113" s="94">
        <v>0</v>
      </c>
      <c r="L113" s="94">
        <v>4</v>
      </c>
      <c r="M113" s="94" t="s">
        <v>46</v>
      </c>
      <c r="N113" s="94">
        <v>0</v>
      </c>
      <c r="O113" s="94">
        <v>2</v>
      </c>
      <c r="P113" s="94">
        <v>9</v>
      </c>
      <c r="Q113" s="96">
        <v>0</v>
      </c>
      <c r="R113" s="117" t="s">
        <v>52</v>
      </c>
      <c r="S113" s="116" t="s">
        <v>18</v>
      </c>
      <c r="T113" s="7">
        <v>4037.0619999999999</v>
      </c>
      <c r="U113" s="36">
        <v>0</v>
      </c>
      <c r="V113" s="36">
        <v>0</v>
      </c>
      <c r="W113" s="36">
        <v>0</v>
      </c>
      <c r="X113" s="7">
        <v>0</v>
      </c>
      <c r="Y113" s="16">
        <f>T113+U113+V113+W113+X113</f>
        <v>4037.0619999999999</v>
      </c>
      <c r="Z113" s="88">
        <v>2024</v>
      </c>
    </row>
    <row r="114" spans="1:26" s="1" customFormat="1" ht="15" customHeight="1">
      <c r="A114" s="5">
        <v>7</v>
      </c>
      <c r="B114" s="5">
        <v>4</v>
      </c>
      <c r="C114" s="5">
        <v>5</v>
      </c>
      <c r="D114" s="95"/>
      <c r="E114" s="95"/>
      <c r="F114" s="95"/>
      <c r="G114" s="95"/>
      <c r="H114" s="95"/>
      <c r="I114" s="95"/>
      <c r="J114" s="95"/>
      <c r="K114" s="95"/>
      <c r="L114" s="95"/>
      <c r="M114" s="95"/>
      <c r="N114" s="95"/>
      <c r="O114" s="95"/>
      <c r="P114" s="95"/>
      <c r="Q114" s="97"/>
      <c r="R114" s="118"/>
      <c r="S114" s="115"/>
      <c r="T114" s="7">
        <v>0</v>
      </c>
      <c r="U114" s="36">
        <v>4244.9430000000002</v>
      </c>
      <c r="V114" s="36">
        <v>4244.9430000000002</v>
      </c>
      <c r="W114" s="36">
        <v>4244.9430000000002</v>
      </c>
      <c r="X114" s="7">
        <v>0</v>
      </c>
      <c r="Y114" s="7">
        <f>T114+U114+V114+W114+X114</f>
        <v>12734.829000000002</v>
      </c>
      <c r="Z114" s="88">
        <v>2027</v>
      </c>
    </row>
    <row r="115" spans="1:26" s="1" customFormat="1" ht="20.5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6"/>
      <c r="R115" s="2" t="s">
        <v>30</v>
      </c>
      <c r="S115" s="88" t="s">
        <v>20</v>
      </c>
      <c r="T115" s="20">
        <v>1</v>
      </c>
      <c r="U115" s="37">
        <v>4</v>
      </c>
      <c r="V115" s="37">
        <v>4</v>
      </c>
      <c r="W115" s="37">
        <v>4</v>
      </c>
      <c r="X115" s="20">
        <v>0</v>
      </c>
      <c r="Y115" s="26">
        <f t="shared" ref="Y115:Y120" si="11">SUM(T115:X115)</f>
        <v>13</v>
      </c>
      <c r="Z115" s="88">
        <v>2027</v>
      </c>
    </row>
    <row r="116" spans="1:26" s="1" customFormat="1" ht="33.65" customHeight="1">
      <c r="A116" s="5">
        <v>6</v>
      </c>
      <c r="B116" s="5">
        <v>0</v>
      </c>
      <c r="C116" s="5">
        <v>1</v>
      </c>
      <c r="D116" s="94">
        <v>1</v>
      </c>
      <c r="E116" s="94">
        <v>0</v>
      </c>
      <c r="F116" s="94">
        <v>0</v>
      </c>
      <c r="G116" s="94">
        <v>4</v>
      </c>
      <c r="H116" s="94">
        <v>1</v>
      </c>
      <c r="I116" s="94">
        <v>0</v>
      </c>
      <c r="J116" s="94">
        <v>1</v>
      </c>
      <c r="K116" s="94">
        <v>0</v>
      </c>
      <c r="L116" s="94">
        <v>4</v>
      </c>
      <c r="M116" s="94">
        <v>1</v>
      </c>
      <c r="N116" s="94">
        <v>0</v>
      </c>
      <c r="O116" s="94">
        <v>2</v>
      </c>
      <c r="P116" s="94">
        <v>9</v>
      </c>
      <c r="Q116" s="96">
        <v>0</v>
      </c>
      <c r="R116" s="98" t="s">
        <v>71</v>
      </c>
      <c r="S116" s="88" t="s">
        <v>18</v>
      </c>
      <c r="T116" s="7">
        <v>16148.25</v>
      </c>
      <c r="U116" s="36">
        <v>0</v>
      </c>
      <c r="V116" s="36">
        <v>0</v>
      </c>
      <c r="W116" s="36">
        <v>0</v>
      </c>
      <c r="X116" s="7">
        <v>0</v>
      </c>
      <c r="Y116" s="16">
        <f>T116+U116+V116+W116+X116</f>
        <v>16148.25</v>
      </c>
      <c r="Z116" s="88">
        <v>2024</v>
      </c>
    </row>
    <row r="117" spans="1:26" s="1" customFormat="1" ht="28.5" customHeight="1">
      <c r="A117" s="5">
        <v>7</v>
      </c>
      <c r="B117" s="5">
        <v>4</v>
      </c>
      <c r="C117" s="5">
        <v>5</v>
      </c>
      <c r="D117" s="95"/>
      <c r="E117" s="95"/>
      <c r="F117" s="95"/>
      <c r="G117" s="95"/>
      <c r="H117" s="95"/>
      <c r="I117" s="95"/>
      <c r="J117" s="95"/>
      <c r="K117" s="95"/>
      <c r="L117" s="95"/>
      <c r="M117" s="95"/>
      <c r="N117" s="95"/>
      <c r="O117" s="95"/>
      <c r="P117" s="95"/>
      <c r="Q117" s="97"/>
      <c r="R117" s="99"/>
      <c r="S117" s="88" t="s">
        <v>18</v>
      </c>
      <c r="T117" s="7">
        <v>0</v>
      </c>
      <c r="U117" s="36">
        <v>16847.669999999998</v>
      </c>
      <c r="V117" s="36">
        <v>0</v>
      </c>
      <c r="W117" s="36">
        <v>0</v>
      </c>
      <c r="X117" s="7">
        <v>0</v>
      </c>
      <c r="Y117" s="16">
        <f>T117+U117+V117+W117+X117</f>
        <v>16847.669999999998</v>
      </c>
      <c r="Z117" s="88">
        <v>2025</v>
      </c>
    </row>
    <row r="118" spans="1:26" s="1" customFormat="1" ht="3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6"/>
      <c r="R118" s="4" t="s">
        <v>35</v>
      </c>
      <c r="S118" s="88" t="s">
        <v>23</v>
      </c>
      <c r="T118" s="20">
        <v>1</v>
      </c>
      <c r="U118" s="20">
        <v>1</v>
      </c>
      <c r="V118" s="20">
        <v>0</v>
      </c>
      <c r="W118" s="20">
        <v>0</v>
      </c>
      <c r="X118" s="20">
        <v>0</v>
      </c>
      <c r="Y118" s="26">
        <f t="shared" si="11"/>
        <v>2</v>
      </c>
      <c r="Z118" s="88">
        <v>2025</v>
      </c>
    </row>
    <row r="119" spans="1:26" s="1" customFormat="1" ht="31" customHeight="1">
      <c r="A119" s="5">
        <v>6</v>
      </c>
      <c r="B119" s="5">
        <v>0</v>
      </c>
      <c r="C119" s="5">
        <v>1</v>
      </c>
      <c r="D119" s="94">
        <v>1</v>
      </c>
      <c r="E119" s="94">
        <v>0</v>
      </c>
      <c r="F119" s="94">
        <v>0</v>
      </c>
      <c r="G119" s="94">
        <v>3</v>
      </c>
      <c r="H119" s="94">
        <v>1</v>
      </c>
      <c r="I119" s="94">
        <v>0</v>
      </c>
      <c r="J119" s="94">
        <v>1</v>
      </c>
      <c r="K119" s="94">
        <v>0</v>
      </c>
      <c r="L119" s="94">
        <v>4</v>
      </c>
      <c r="M119" s="94">
        <v>2</v>
      </c>
      <c r="N119" s="94">
        <v>0</v>
      </c>
      <c r="O119" s="94">
        <v>0</v>
      </c>
      <c r="P119" s="94">
        <v>4</v>
      </c>
      <c r="Q119" s="96">
        <v>0</v>
      </c>
      <c r="R119" s="98" t="s">
        <v>67</v>
      </c>
      <c r="S119" s="116" t="s">
        <v>18</v>
      </c>
      <c r="T119" s="7">
        <v>2</v>
      </c>
      <c r="U119" s="36">
        <v>0</v>
      </c>
      <c r="V119" s="36">
        <v>0</v>
      </c>
      <c r="W119" s="36">
        <v>0</v>
      </c>
      <c r="X119" s="7">
        <v>0</v>
      </c>
      <c r="Y119" s="16">
        <f t="shared" si="11"/>
        <v>2</v>
      </c>
      <c r="Z119" s="88">
        <v>2024</v>
      </c>
    </row>
    <row r="120" spans="1:26" s="1" customFormat="1" ht="19.5" customHeight="1">
      <c r="A120" s="5">
        <v>7</v>
      </c>
      <c r="B120" s="5">
        <v>4</v>
      </c>
      <c r="C120" s="5">
        <v>5</v>
      </c>
      <c r="D120" s="95"/>
      <c r="E120" s="95"/>
      <c r="F120" s="95"/>
      <c r="G120" s="95"/>
      <c r="H120" s="95"/>
      <c r="I120" s="95"/>
      <c r="J120" s="95"/>
      <c r="K120" s="95"/>
      <c r="L120" s="95"/>
      <c r="M120" s="95"/>
      <c r="N120" s="95"/>
      <c r="O120" s="95"/>
      <c r="P120" s="95"/>
      <c r="Q120" s="97"/>
      <c r="R120" s="99"/>
      <c r="S120" s="115"/>
      <c r="T120" s="7">
        <v>0</v>
      </c>
      <c r="U120" s="36">
        <v>2</v>
      </c>
      <c r="V120" s="36">
        <v>2</v>
      </c>
      <c r="W120" s="36">
        <v>2</v>
      </c>
      <c r="X120" s="7">
        <v>0</v>
      </c>
      <c r="Y120" s="16">
        <f t="shared" si="11"/>
        <v>6</v>
      </c>
      <c r="Z120" s="88">
        <v>2027</v>
      </c>
    </row>
    <row r="121" spans="1:26" s="1" customFormat="1" ht="21" customHeight="1" thickBot="1">
      <c r="A121" s="82"/>
      <c r="B121" s="82"/>
      <c r="C121" s="82"/>
      <c r="D121" s="82"/>
      <c r="E121" s="82"/>
      <c r="F121" s="82"/>
      <c r="G121" s="82"/>
      <c r="H121" s="82"/>
      <c r="I121" s="82"/>
      <c r="J121" s="82"/>
      <c r="K121" s="82"/>
      <c r="L121" s="82"/>
      <c r="M121" s="82"/>
      <c r="N121" s="82"/>
      <c r="O121" s="82"/>
      <c r="P121" s="82"/>
      <c r="Q121" s="83"/>
      <c r="R121" s="87" t="s">
        <v>73</v>
      </c>
      <c r="S121" s="85" t="s">
        <v>20</v>
      </c>
      <c r="T121" s="68">
        <v>2</v>
      </c>
      <c r="U121" s="68">
        <v>2</v>
      </c>
      <c r="V121" s="68">
        <v>2</v>
      </c>
      <c r="W121" s="68">
        <v>2</v>
      </c>
      <c r="X121" s="68">
        <v>0</v>
      </c>
      <c r="Y121" s="41">
        <v>2</v>
      </c>
      <c r="Z121" s="85">
        <v>2027</v>
      </c>
    </row>
    <row r="122" spans="1:26" s="1" customFormat="1" ht="31.5" customHeight="1" thickBot="1">
      <c r="A122" s="69">
        <v>0</v>
      </c>
      <c r="B122" s="70">
        <v>0</v>
      </c>
      <c r="C122" s="70">
        <v>0</v>
      </c>
      <c r="D122" s="70">
        <v>0</v>
      </c>
      <c r="E122" s="70">
        <v>5</v>
      </c>
      <c r="F122" s="70">
        <v>0</v>
      </c>
      <c r="G122" s="70">
        <v>5</v>
      </c>
      <c r="H122" s="70">
        <v>1</v>
      </c>
      <c r="I122" s="70">
        <v>0</v>
      </c>
      <c r="J122" s="70">
        <v>0</v>
      </c>
      <c r="K122" s="70">
        <v>0</v>
      </c>
      <c r="L122" s="70">
        <v>0</v>
      </c>
      <c r="M122" s="70">
        <v>0</v>
      </c>
      <c r="N122" s="70">
        <v>0</v>
      </c>
      <c r="O122" s="70">
        <v>0</v>
      </c>
      <c r="P122" s="70">
        <v>0</v>
      </c>
      <c r="Q122" s="45">
        <v>0</v>
      </c>
      <c r="R122" s="66" t="s">
        <v>41</v>
      </c>
      <c r="S122" s="46" t="s">
        <v>18</v>
      </c>
      <c r="T122" s="47">
        <f>T123+T124</f>
        <v>19829.289000000001</v>
      </c>
      <c r="U122" s="47">
        <f t="shared" ref="U122:X122" si="12">U123+U124</f>
        <v>30164.795999999998</v>
      </c>
      <c r="V122" s="47">
        <f t="shared" si="12"/>
        <v>30282.590999999997</v>
      </c>
      <c r="W122" s="47">
        <f t="shared" si="12"/>
        <v>30282.590999999997</v>
      </c>
      <c r="X122" s="47">
        <f t="shared" si="12"/>
        <v>30282.590999999997</v>
      </c>
      <c r="Y122" s="71">
        <f>T122+U122+V122+W122+X122</f>
        <v>140841.85799999998</v>
      </c>
      <c r="Z122" s="48">
        <v>2028</v>
      </c>
    </row>
    <row r="123" spans="1:26" s="1" customFormat="1" ht="23.15" customHeight="1" thickBot="1">
      <c r="A123" s="72">
        <v>6</v>
      </c>
      <c r="B123" s="5">
        <v>0</v>
      </c>
      <c r="C123" s="5">
        <v>1</v>
      </c>
      <c r="D123" s="70">
        <v>0</v>
      </c>
      <c r="E123" s="70">
        <v>5</v>
      </c>
      <c r="F123" s="70">
        <v>0</v>
      </c>
      <c r="G123" s="70">
        <v>5</v>
      </c>
      <c r="H123" s="70">
        <v>1</v>
      </c>
      <c r="I123" s="70">
        <v>0</v>
      </c>
      <c r="J123" s="70">
        <v>9</v>
      </c>
      <c r="K123" s="70">
        <v>0</v>
      </c>
      <c r="L123" s="70">
        <v>0</v>
      </c>
      <c r="M123" s="70">
        <v>0</v>
      </c>
      <c r="N123" s="70">
        <v>0</v>
      </c>
      <c r="O123" s="70">
        <v>0</v>
      </c>
      <c r="P123" s="70">
        <v>0</v>
      </c>
      <c r="Q123" s="45">
        <v>0</v>
      </c>
      <c r="R123" s="111" t="s">
        <v>109</v>
      </c>
      <c r="S123" s="88" t="s">
        <v>18</v>
      </c>
      <c r="T123" s="22">
        <f>T126+T129</f>
        <v>2352.2860000000001</v>
      </c>
      <c r="U123" s="22">
        <f t="shared" ref="U123:X123" si="13">U126+U129</f>
        <v>0</v>
      </c>
      <c r="V123" s="22">
        <f t="shared" si="13"/>
        <v>0</v>
      </c>
      <c r="W123" s="22">
        <f t="shared" si="13"/>
        <v>0</v>
      </c>
      <c r="X123" s="22">
        <f t="shared" si="13"/>
        <v>0</v>
      </c>
      <c r="Y123" s="30">
        <f>T123+U123+V123+W123+X123</f>
        <v>2352.2860000000001</v>
      </c>
      <c r="Z123" s="50">
        <v>2024</v>
      </c>
    </row>
    <row r="124" spans="1:26" s="1" customFormat="1" ht="24" customHeight="1">
      <c r="A124" s="72">
        <v>7</v>
      </c>
      <c r="B124" s="5">
        <v>4</v>
      </c>
      <c r="C124" s="5">
        <v>5</v>
      </c>
      <c r="D124" s="70">
        <v>0</v>
      </c>
      <c r="E124" s="70">
        <v>5</v>
      </c>
      <c r="F124" s="70">
        <v>0</v>
      </c>
      <c r="G124" s="70">
        <v>5</v>
      </c>
      <c r="H124" s="70">
        <v>1</v>
      </c>
      <c r="I124" s="70">
        <v>0</v>
      </c>
      <c r="J124" s="70">
        <v>9</v>
      </c>
      <c r="K124" s="70">
        <v>0</v>
      </c>
      <c r="L124" s="70">
        <v>0</v>
      </c>
      <c r="M124" s="70">
        <v>0</v>
      </c>
      <c r="N124" s="70">
        <v>0</v>
      </c>
      <c r="O124" s="70">
        <v>0</v>
      </c>
      <c r="P124" s="70">
        <v>0</v>
      </c>
      <c r="Q124" s="45">
        <v>0</v>
      </c>
      <c r="R124" s="112"/>
      <c r="S124" s="88" t="s">
        <v>18</v>
      </c>
      <c r="T124" s="22">
        <f>T127+T130+T132</f>
        <v>17477.003000000001</v>
      </c>
      <c r="U124" s="22">
        <f>U127+U130+U132+U133</f>
        <v>30164.795999999998</v>
      </c>
      <c r="V124" s="22">
        <f t="shared" ref="V124:X124" si="14">V127+V130+V132</f>
        <v>30282.590999999997</v>
      </c>
      <c r="W124" s="22">
        <f t="shared" si="14"/>
        <v>30282.590999999997</v>
      </c>
      <c r="X124" s="22">
        <f t="shared" si="14"/>
        <v>30282.590999999997</v>
      </c>
      <c r="Y124" s="30">
        <f>T124+U124+V124+W124+X124</f>
        <v>138489.57199999999</v>
      </c>
      <c r="Z124" s="50">
        <v>2028</v>
      </c>
    </row>
    <row r="125" spans="1:26" s="1" customFormat="1" ht="24" customHeight="1">
      <c r="A125" s="72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6"/>
      <c r="R125" s="4" t="s">
        <v>43</v>
      </c>
      <c r="S125" s="88" t="s">
        <v>22</v>
      </c>
      <c r="T125" s="21">
        <v>1</v>
      </c>
      <c r="U125" s="21">
        <v>1</v>
      </c>
      <c r="V125" s="21">
        <v>1</v>
      </c>
      <c r="W125" s="21">
        <v>1</v>
      </c>
      <c r="X125" s="21">
        <v>1</v>
      </c>
      <c r="Y125" s="21">
        <v>1</v>
      </c>
      <c r="Z125" s="50">
        <v>2028</v>
      </c>
    </row>
    <row r="126" spans="1:26" s="1" customFormat="1" ht="32.25" customHeight="1">
      <c r="A126" s="72">
        <v>6</v>
      </c>
      <c r="B126" s="5">
        <v>0</v>
      </c>
      <c r="C126" s="5">
        <v>1</v>
      </c>
      <c r="D126" s="94">
        <v>0</v>
      </c>
      <c r="E126" s="94">
        <v>5</v>
      </c>
      <c r="F126" s="94">
        <v>0</v>
      </c>
      <c r="G126" s="94">
        <v>5</v>
      </c>
      <c r="H126" s="94">
        <v>1</v>
      </c>
      <c r="I126" s="94">
        <v>0</v>
      </c>
      <c r="J126" s="94">
        <v>9</v>
      </c>
      <c r="K126" s="94">
        <v>0</v>
      </c>
      <c r="L126" s="94">
        <v>1</v>
      </c>
      <c r="M126" s="94">
        <v>2</v>
      </c>
      <c r="N126" s="94">
        <v>0</v>
      </c>
      <c r="O126" s="94">
        <v>0</v>
      </c>
      <c r="P126" s="94">
        <v>1</v>
      </c>
      <c r="Q126" s="96">
        <v>0</v>
      </c>
      <c r="R126" s="98" t="s">
        <v>42</v>
      </c>
      <c r="S126" s="88" t="s">
        <v>18</v>
      </c>
      <c r="T126" s="16">
        <v>1183.9000000000001</v>
      </c>
      <c r="U126" s="16">
        <v>0</v>
      </c>
      <c r="V126" s="16">
        <v>0</v>
      </c>
      <c r="W126" s="16">
        <v>0</v>
      </c>
      <c r="X126" s="16">
        <v>0</v>
      </c>
      <c r="Y126" s="16">
        <f>SUM(T126:X126)</f>
        <v>1183.9000000000001</v>
      </c>
      <c r="Z126" s="50">
        <v>2024</v>
      </c>
    </row>
    <row r="127" spans="1:26" s="1" customFormat="1" ht="32.25" customHeight="1">
      <c r="A127" s="72">
        <v>7</v>
      </c>
      <c r="B127" s="5">
        <v>4</v>
      </c>
      <c r="C127" s="5">
        <v>5</v>
      </c>
      <c r="D127" s="95"/>
      <c r="E127" s="95"/>
      <c r="F127" s="95"/>
      <c r="G127" s="95"/>
      <c r="H127" s="95"/>
      <c r="I127" s="95"/>
      <c r="J127" s="95"/>
      <c r="K127" s="95"/>
      <c r="L127" s="95"/>
      <c r="M127" s="95"/>
      <c r="N127" s="95"/>
      <c r="O127" s="95"/>
      <c r="P127" s="95"/>
      <c r="Q127" s="97"/>
      <c r="R127" s="99"/>
      <c r="S127" s="88" t="s">
        <v>18</v>
      </c>
      <c r="T127" s="16">
        <f>5392.518-1183.9</f>
        <v>4208.6180000000004</v>
      </c>
      <c r="U127" s="16">
        <v>11945.567999999999</v>
      </c>
      <c r="V127" s="16">
        <v>12259.578</v>
      </c>
      <c r="W127" s="16">
        <v>12259.578</v>
      </c>
      <c r="X127" s="16">
        <v>12259.578</v>
      </c>
      <c r="Y127" s="7">
        <f>T127+U127+V127+W127+X127</f>
        <v>52932.92</v>
      </c>
      <c r="Z127" s="50">
        <v>2028</v>
      </c>
    </row>
    <row r="128" spans="1:26" s="1" customFormat="1" ht="33.75" customHeight="1">
      <c r="A128" s="72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6"/>
      <c r="R128" s="2" t="s">
        <v>44</v>
      </c>
      <c r="S128" s="88" t="s">
        <v>22</v>
      </c>
      <c r="T128" s="21">
        <v>1</v>
      </c>
      <c r="U128" s="21">
        <v>1</v>
      </c>
      <c r="V128" s="21">
        <v>1</v>
      </c>
      <c r="W128" s="21">
        <v>1</v>
      </c>
      <c r="X128" s="21">
        <v>1</v>
      </c>
      <c r="Y128" s="21">
        <v>1</v>
      </c>
      <c r="Z128" s="50">
        <v>2028</v>
      </c>
    </row>
    <row r="129" spans="1:26" s="1" customFormat="1" ht="35.15" customHeight="1">
      <c r="A129" s="72">
        <v>6</v>
      </c>
      <c r="B129" s="5">
        <v>0</v>
      </c>
      <c r="C129" s="5">
        <v>1</v>
      </c>
      <c r="D129" s="94">
        <v>0</v>
      </c>
      <c r="E129" s="94">
        <v>5</v>
      </c>
      <c r="F129" s="94">
        <v>0</v>
      </c>
      <c r="G129" s="94">
        <v>5</v>
      </c>
      <c r="H129" s="94">
        <v>1</v>
      </c>
      <c r="I129" s="94">
        <v>0</v>
      </c>
      <c r="J129" s="94">
        <v>9</v>
      </c>
      <c r="K129" s="94">
        <v>0</v>
      </c>
      <c r="L129" s="94">
        <v>1</v>
      </c>
      <c r="M129" s="94">
        <v>2</v>
      </c>
      <c r="N129" s="94">
        <v>0</v>
      </c>
      <c r="O129" s="94">
        <v>0</v>
      </c>
      <c r="P129" s="94">
        <v>2</v>
      </c>
      <c r="Q129" s="96">
        <v>0</v>
      </c>
      <c r="R129" s="98" t="s">
        <v>53</v>
      </c>
      <c r="S129" s="88" t="s">
        <v>18</v>
      </c>
      <c r="T129" s="16">
        <v>1168.386</v>
      </c>
      <c r="U129" s="16">
        <v>0</v>
      </c>
      <c r="V129" s="16">
        <v>0</v>
      </c>
      <c r="W129" s="16">
        <v>0</v>
      </c>
      <c r="X129" s="16">
        <v>0</v>
      </c>
      <c r="Y129" s="7">
        <f>T129+U129+V129+W129+X129</f>
        <v>1168.386</v>
      </c>
      <c r="Z129" s="50">
        <v>2024</v>
      </c>
    </row>
    <row r="130" spans="1:26" s="1" customFormat="1" ht="35.15" customHeight="1">
      <c r="A130" s="72">
        <v>7</v>
      </c>
      <c r="B130" s="5">
        <v>4</v>
      </c>
      <c r="C130" s="5">
        <v>5</v>
      </c>
      <c r="D130" s="95"/>
      <c r="E130" s="95"/>
      <c r="F130" s="95"/>
      <c r="G130" s="95"/>
      <c r="H130" s="95"/>
      <c r="I130" s="95"/>
      <c r="J130" s="95"/>
      <c r="K130" s="95"/>
      <c r="L130" s="95"/>
      <c r="M130" s="95"/>
      <c r="N130" s="95"/>
      <c r="O130" s="95"/>
      <c r="P130" s="95"/>
      <c r="Q130" s="97"/>
      <c r="R130" s="99"/>
      <c r="S130" s="88" t="s">
        <v>18</v>
      </c>
      <c r="T130" s="16">
        <f>5037.8-T129</f>
        <v>3869.4140000000002</v>
      </c>
      <c r="U130" s="16">
        <v>8718.1919999999991</v>
      </c>
      <c r="V130" s="16">
        <v>8718.1919999999991</v>
      </c>
      <c r="W130" s="16">
        <v>8718.1919999999991</v>
      </c>
      <c r="X130" s="16">
        <v>8718.1919999999991</v>
      </c>
      <c r="Y130" s="7">
        <f>T130+U130+V130+W130+X130</f>
        <v>38742.182000000001</v>
      </c>
      <c r="Z130" s="50">
        <v>2028</v>
      </c>
    </row>
    <row r="131" spans="1:26" s="1" customFormat="1" ht="31">
      <c r="A131" s="72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6"/>
      <c r="R131" s="2" t="s">
        <v>54</v>
      </c>
      <c r="S131" s="88" t="s">
        <v>22</v>
      </c>
      <c r="T131" s="21">
        <v>1</v>
      </c>
      <c r="U131" s="21">
        <v>1</v>
      </c>
      <c r="V131" s="21">
        <v>1</v>
      </c>
      <c r="W131" s="21">
        <v>1</v>
      </c>
      <c r="X131" s="21">
        <v>1</v>
      </c>
      <c r="Y131" s="21">
        <v>1</v>
      </c>
      <c r="Z131" s="50">
        <v>2028</v>
      </c>
    </row>
    <row r="132" spans="1:26" s="1" customFormat="1" ht="27.65" customHeight="1">
      <c r="A132" s="72">
        <v>7</v>
      </c>
      <c r="B132" s="5">
        <v>4</v>
      </c>
      <c r="C132" s="5">
        <v>5</v>
      </c>
      <c r="D132" s="5">
        <v>0</v>
      </c>
      <c r="E132" s="5">
        <v>5</v>
      </c>
      <c r="F132" s="5">
        <v>0</v>
      </c>
      <c r="G132" s="5">
        <v>5</v>
      </c>
      <c r="H132" s="5">
        <v>1</v>
      </c>
      <c r="I132" s="5">
        <v>0</v>
      </c>
      <c r="J132" s="5">
        <v>9</v>
      </c>
      <c r="K132" s="5">
        <v>0</v>
      </c>
      <c r="L132" s="5">
        <v>1</v>
      </c>
      <c r="M132" s="5">
        <v>2</v>
      </c>
      <c r="N132" s="5">
        <v>0</v>
      </c>
      <c r="O132" s="5">
        <v>0</v>
      </c>
      <c r="P132" s="5">
        <v>3</v>
      </c>
      <c r="Q132" s="6">
        <v>0</v>
      </c>
      <c r="R132" s="98" t="s">
        <v>55</v>
      </c>
      <c r="S132" s="88" t="s">
        <v>18</v>
      </c>
      <c r="T132" s="16">
        <v>9398.9709999999995</v>
      </c>
      <c r="U132" s="16">
        <f>9381.236</f>
        <v>9381.2360000000008</v>
      </c>
      <c r="V132" s="16">
        <v>9304.8209999999999</v>
      </c>
      <c r="W132" s="16">
        <v>9304.8209999999999</v>
      </c>
      <c r="X132" s="16">
        <v>9304.8209999999999</v>
      </c>
      <c r="Y132" s="7">
        <f>T132+U132+V132+W132+X132</f>
        <v>46694.67</v>
      </c>
      <c r="Z132" s="50">
        <v>2028</v>
      </c>
    </row>
    <row r="133" spans="1:26" s="1" customFormat="1" ht="23" customHeight="1">
      <c r="A133" s="72">
        <v>7</v>
      </c>
      <c r="B133" s="5">
        <v>4</v>
      </c>
      <c r="C133" s="5">
        <v>5</v>
      </c>
      <c r="D133" s="5">
        <v>0</v>
      </c>
      <c r="E133" s="5">
        <v>7</v>
      </c>
      <c r="F133" s="5">
        <v>0</v>
      </c>
      <c r="G133" s="5">
        <v>5</v>
      </c>
      <c r="H133" s="5">
        <v>1</v>
      </c>
      <c r="I133" s="5">
        <v>0</v>
      </c>
      <c r="J133" s="5">
        <v>9</v>
      </c>
      <c r="K133" s="5">
        <v>0</v>
      </c>
      <c r="L133" s="5">
        <v>1</v>
      </c>
      <c r="M133" s="5">
        <v>2</v>
      </c>
      <c r="N133" s="5">
        <v>0</v>
      </c>
      <c r="O133" s="5">
        <v>0</v>
      </c>
      <c r="P133" s="5">
        <v>3</v>
      </c>
      <c r="Q133" s="6">
        <v>0</v>
      </c>
      <c r="R133" s="99"/>
      <c r="S133" s="88" t="s">
        <v>18</v>
      </c>
      <c r="T133" s="79">
        <v>0</v>
      </c>
      <c r="U133" s="79">
        <v>119.8</v>
      </c>
      <c r="V133" s="79">
        <v>0</v>
      </c>
      <c r="W133" s="79">
        <v>0</v>
      </c>
      <c r="X133" s="79">
        <v>0</v>
      </c>
      <c r="Y133" s="80">
        <v>0</v>
      </c>
      <c r="Z133" s="81">
        <v>2025</v>
      </c>
    </row>
    <row r="134" spans="1:26" s="1" customFormat="1" ht="19.5" customHeight="1" thickBot="1">
      <c r="A134" s="73"/>
      <c r="B134" s="74"/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74"/>
      <c r="N134" s="74"/>
      <c r="O134" s="74"/>
      <c r="P134" s="74"/>
      <c r="Q134" s="52"/>
      <c r="R134" s="75" t="s">
        <v>56</v>
      </c>
      <c r="S134" s="54" t="s">
        <v>22</v>
      </c>
      <c r="T134" s="76">
        <v>1</v>
      </c>
      <c r="U134" s="76">
        <v>1</v>
      </c>
      <c r="V134" s="76">
        <v>1</v>
      </c>
      <c r="W134" s="76">
        <v>1</v>
      </c>
      <c r="X134" s="76">
        <v>1</v>
      </c>
      <c r="Y134" s="76">
        <v>1</v>
      </c>
      <c r="Z134" s="55">
        <v>2028</v>
      </c>
    </row>
    <row r="135" spans="1:26" ht="25.5" customHeight="1">
      <c r="Z135" s="33" t="s">
        <v>119</v>
      </c>
    </row>
  </sheetData>
  <mergeCells count="250">
    <mergeCell ref="R132:R133"/>
    <mergeCell ref="T6:Z6"/>
    <mergeCell ref="G66:G67"/>
    <mergeCell ref="H66:H67"/>
    <mergeCell ref="P58:P59"/>
    <mergeCell ref="Q58:Q59"/>
    <mergeCell ref="D61:D62"/>
    <mergeCell ref="E61:E62"/>
    <mergeCell ref="F61:F62"/>
    <mergeCell ref="G61:G62"/>
    <mergeCell ref="H61:H62"/>
    <mergeCell ref="I61:I62"/>
    <mergeCell ref="J61:J62"/>
    <mergeCell ref="K61:K62"/>
    <mergeCell ref="L61:L62"/>
    <mergeCell ref="M61:M62"/>
    <mergeCell ref="N61:N62"/>
    <mergeCell ref="O61:O62"/>
    <mergeCell ref="P61:P62"/>
    <mergeCell ref="Q61:Q62"/>
    <mergeCell ref="N66:N67"/>
    <mergeCell ref="O66:O67"/>
    <mergeCell ref="P66:P67"/>
    <mergeCell ref="Q66:Q67"/>
    <mergeCell ref="I66:I67"/>
    <mergeCell ref="J66:J67"/>
    <mergeCell ref="H58:H59"/>
    <mergeCell ref="I58:I59"/>
    <mergeCell ref="J58:J59"/>
    <mergeCell ref="K58:K59"/>
    <mergeCell ref="L58:L59"/>
    <mergeCell ref="M58:M59"/>
    <mergeCell ref="N58:N59"/>
    <mergeCell ref="O58:O59"/>
    <mergeCell ref="K66:K67"/>
    <mergeCell ref="L66:L67"/>
    <mergeCell ref="M66:M67"/>
    <mergeCell ref="P50:P51"/>
    <mergeCell ref="Q50:Q51"/>
    <mergeCell ref="H50:H51"/>
    <mergeCell ref="I50:I51"/>
    <mergeCell ref="J50:J51"/>
    <mergeCell ref="K50:K51"/>
    <mergeCell ref="L50:L51"/>
    <mergeCell ref="N55:N56"/>
    <mergeCell ref="O55:O56"/>
    <mergeCell ref="P55:P56"/>
    <mergeCell ref="Q55:Q56"/>
    <mergeCell ref="I55:I56"/>
    <mergeCell ref="J55:J56"/>
    <mergeCell ref="K55:K56"/>
    <mergeCell ref="L55:L56"/>
    <mergeCell ref="M55:M56"/>
    <mergeCell ref="H55:H56"/>
    <mergeCell ref="M50:M51"/>
    <mergeCell ref="N50:N51"/>
    <mergeCell ref="O50:O51"/>
    <mergeCell ref="M47:M48"/>
    <mergeCell ref="N47:N48"/>
    <mergeCell ref="O47:O48"/>
    <mergeCell ref="P47:P48"/>
    <mergeCell ref="Q47:Q48"/>
    <mergeCell ref="H47:H48"/>
    <mergeCell ref="I47:I48"/>
    <mergeCell ref="J47:J48"/>
    <mergeCell ref="K47:K48"/>
    <mergeCell ref="L47:L48"/>
    <mergeCell ref="M35:M36"/>
    <mergeCell ref="N35:N36"/>
    <mergeCell ref="O35:O36"/>
    <mergeCell ref="P35:P36"/>
    <mergeCell ref="Q35:Q36"/>
    <mergeCell ref="H35:H36"/>
    <mergeCell ref="I35:I36"/>
    <mergeCell ref="J35:J36"/>
    <mergeCell ref="K35:K36"/>
    <mergeCell ref="L35:L36"/>
    <mergeCell ref="D104:D105"/>
    <mergeCell ref="D35:D36"/>
    <mergeCell ref="E35:E36"/>
    <mergeCell ref="F35:F36"/>
    <mergeCell ref="G35:G36"/>
    <mergeCell ref="D47:D48"/>
    <mergeCell ref="E47:E48"/>
    <mergeCell ref="F47:F48"/>
    <mergeCell ref="G47:G48"/>
    <mergeCell ref="D50:D51"/>
    <mergeCell ref="E50:E51"/>
    <mergeCell ref="F50:F51"/>
    <mergeCell ref="G50:G51"/>
    <mergeCell ref="G55:G56"/>
    <mergeCell ref="D58:D59"/>
    <mergeCell ref="E58:E59"/>
    <mergeCell ref="F58:F59"/>
    <mergeCell ref="G58:G59"/>
    <mergeCell ref="D55:D56"/>
    <mergeCell ref="E55:E56"/>
    <mergeCell ref="F55:F56"/>
    <mergeCell ref="D66:D67"/>
    <mergeCell ref="E66:E67"/>
    <mergeCell ref="F66:F67"/>
    <mergeCell ref="H104:H105"/>
    <mergeCell ref="Q104:Q105"/>
    <mergeCell ref="P104:P105"/>
    <mergeCell ref="O104:O105"/>
    <mergeCell ref="N104:N105"/>
    <mergeCell ref="M104:M105"/>
    <mergeCell ref="G104:G105"/>
    <mergeCell ref="F104:F105"/>
    <mergeCell ref="E104:E105"/>
    <mergeCell ref="I113:I114"/>
    <mergeCell ref="J113:J114"/>
    <mergeCell ref="K113:K114"/>
    <mergeCell ref="L113:L114"/>
    <mergeCell ref="M113:M114"/>
    <mergeCell ref="R110:R111"/>
    <mergeCell ref="L104:L105"/>
    <mergeCell ref="K104:K105"/>
    <mergeCell ref="J104:J105"/>
    <mergeCell ref="I104:I105"/>
    <mergeCell ref="I107:I108"/>
    <mergeCell ref="J107:J108"/>
    <mergeCell ref="K107:K108"/>
    <mergeCell ref="L107:L108"/>
    <mergeCell ref="M107:M108"/>
    <mergeCell ref="S119:S120"/>
    <mergeCell ref="R113:R114"/>
    <mergeCell ref="S113:S114"/>
    <mergeCell ref="N113:N114"/>
    <mergeCell ref="O113:O114"/>
    <mergeCell ref="P113:P114"/>
    <mergeCell ref="Q113:Q114"/>
    <mergeCell ref="O119:O120"/>
    <mergeCell ref="S110:S111"/>
    <mergeCell ref="R32:R33"/>
    <mergeCell ref="S32:S33"/>
    <mergeCell ref="R47:R48"/>
    <mergeCell ref="S47:S48"/>
    <mergeCell ref="R50:R51"/>
    <mergeCell ref="S50:S51"/>
    <mergeCell ref="R42:R43"/>
    <mergeCell ref="S42:S43"/>
    <mergeCell ref="R101:R102"/>
    <mergeCell ref="R35:R36"/>
    <mergeCell ref="S35:S36"/>
    <mergeCell ref="R55:R56"/>
    <mergeCell ref="S55:S56"/>
    <mergeCell ref="R58:R59"/>
    <mergeCell ref="S58:S59"/>
    <mergeCell ref="R61:R62"/>
    <mergeCell ref="S61:S62"/>
    <mergeCell ref="S66:S67"/>
    <mergeCell ref="R66:R67"/>
    <mergeCell ref="S101:S102"/>
    <mergeCell ref="D126:D127"/>
    <mergeCell ref="E126:E127"/>
    <mergeCell ref="F126:F127"/>
    <mergeCell ref="G126:G127"/>
    <mergeCell ref="H126:H127"/>
    <mergeCell ref="I126:I127"/>
    <mergeCell ref="J126:J127"/>
    <mergeCell ref="K126:K127"/>
    <mergeCell ref="L126:L127"/>
    <mergeCell ref="I119:I120"/>
    <mergeCell ref="J119:J120"/>
    <mergeCell ref="K119:K120"/>
    <mergeCell ref="L119:L120"/>
    <mergeCell ref="G107:G108"/>
    <mergeCell ref="H107:H108"/>
    <mergeCell ref="R107:R108"/>
    <mergeCell ref="R104:R105"/>
    <mergeCell ref="D107:D108"/>
    <mergeCell ref="E107:E108"/>
    <mergeCell ref="F107:F108"/>
    <mergeCell ref="D113:D114"/>
    <mergeCell ref="E113:E114"/>
    <mergeCell ref="F113:F114"/>
    <mergeCell ref="G113:G114"/>
    <mergeCell ref="H113:H114"/>
    <mergeCell ref="D119:D120"/>
    <mergeCell ref="E119:E120"/>
    <mergeCell ref="F119:F120"/>
    <mergeCell ref="G119:G120"/>
    <mergeCell ref="H119:H120"/>
    <mergeCell ref="P119:P120"/>
    <mergeCell ref="Q119:Q120"/>
    <mergeCell ref="R119:R120"/>
    <mergeCell ref="T16:X17"/>
    <mergeCell ref="N129:N130"/>
    <mergeCell ref="O129:O130"/>
    <mergeCell ref="P129:P130"/>
    <mergeCell ref="Q129:Q130"/>
    <mergeCell ref="R129:R130"/>
    <mergeCell ref="I129:I130"/>
    <mergeCell ref="J129:J130"/>
    <mergeCell ref="K129:K130"/>
    <mergeCell ref="L129:L130"/>
    <mergeCell ref="M129:M130"/>
    <mergeCell ref="R123:R124"/>
    <mergeCell ref="R126:R127"/>
    <mergeCell ref="M126:M127"/>
    <mergeCell ref="N126:N127"/>
    <mergeCell ref="O126:O127"/>
    <mergeCell ref="P126:P127"/>
    <mergeCell ref="Q126:Q127"/>
    <mergeCell ref="N107:N108"/>
    <mergeCell ref="O107:O108"/>
    <mergeCell ref="P107:P108"/>
    <mergeCell ref="Q107:Q108"/>
    <mergeCell ref="M119:M120"/>
    <mergeCell ref="N119:N120"/>
    <mergeCell ref="S2:Z2"/>
    <mergeCell ref="T5:Z5"/>
    <mergeCell ref="A7:Z7"/>
    <mergeCell ref="A8:Z8"/>
    <mergeCell ref="A9:Z9"/>
    <mergeCell ref="V4:Z4"/>
    <mergeCell ref="V3:Z3"/>
    <mergeCell ref="D129:D130"/>
    <mergeCell ref="E129:E130"/>
    <mergeCell ref="F129:F130"/>
    <mergeCell ref="G129:G130"/>
    <mergeCell ref="H129:H130"/>
    <mergeCell ref="A10:Z10"/>
    <mergeCell ref="A11:Z11"/>
    <mergeCell ref="I14:Z14"/>
    <mergeCell ref="I15:Z15"/>
    <mergeCell ref="A16:Q16"/>
    <mergeCell ref="R16:R18"/>
    <mergeCell ref="S16:S18"/>
    <mergeCell ref="Y16:Z17"/>
    <mergeCell ref="A17:C18"/>
    <mergeCell ref="D17:E18"/>
    <mergeCell ref="F17:G18"/>
    <mergeCell ref="H17:Q18"/>
    <mergeCell ref="M116:M117"/>
    <mergeCell ref="N116:N117"/>
    <mergeCell ref="O116:O117"/>
    <mergeCell ref="P116:P117"/>
    <mergeCell ref="Q116:Q117"/>
    <mergeCell ref="R116:R117"/>
    <mergeCell ref="D116:D117"/>
    <mergeCell ref="E116:E117"/>
    <mergeCell ref="F116:F117"/>
    <mergeCell ref="G116:G117"/>
    <mergeCell ref="H116:H117"/>
    <mergeCell ref="I116:I117"/>
    <mergeCell ref="J116:J117"/>
    <mergeCell ref="K116:K117"/>
    <mergeCell ref="L116:L117"/>
  </mergeCells>
  <printOptions horizontalCentered="1"/>
  <pageMargins left="0.118055555555556" right="0.118055555555556" top="0.74791666666666701" bottom="0.15763888888888899" header="0.511811023622047" footer="0.511811023622047"/>
  <pageSetup paperSize="9" scale="56" firstPageNumber="34" fitToHeight="0" orientation="landscape" useFirstPageNumber="1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1</vt:lpstr>
      <vt:lpstr>Лист1</vt:lpstr>
      <vt:lpstr>'Приложение 1'!Excel_BuiltIn_Print_Area</vt:lpstr>
      <vt:lpstr>'Приложение 1'!Excel_BuiltIn_Print_Titles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Специалист</dc:creator>
  <cp:lastModifiedBy>Пользователь Windows</cp:lastModifiedBy>
  <cp:revision>7</cp:revision>
  <cp:lastPrinted>2025-10-24T11:31:48Z</cp:lastPrinted>
  <dcterms:created xsi:type="dcterms:W3CDTF">2022-07-01T09:58:21Z</dcterms:created>
  <dcterms:modified xsi:type="dcterms:W3CDTF">2025-11-18T08:56:18Z</dcterms:modified>
  <dc:language>ru-RU</dc:language>
</cp:coreProperties>
</file>